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стр.1" sheetId="1" r:id="rId1"/>
    <sheet name="стр.2-5" sheetId="2" r:id="rId2"/>
  </sheets>
  <definedNames/>
  <calcPr fullCalcOnLoad="1"/>
</workbook>
</file>

<file path=xl/sharedStrings.xml><?xml version="1.0" encoding="utf-8"?>
<sst xmlns="http://schemas.openxmlformats.org/spreadsheetml/2006/main" count="391" uniqueCount="223">
  <si>
    <t>ДАНЪЧНИ ПРИХОДИ</t>
  </si>
  <si>
    <t>НЕДАНЪЧНИ ПРИХОДИ</t>
  </si>
  <si>
    <t>НАИМЕНОВАНИЕ НА ПРИХОДНИТЕ</t>
  </si>
  <si>
    <t>пара-</t>
  </si>
  <si>
    <t>ПАРАГРАФИ</t>
  </si>
  <si>
    <t>граф</t>
  </si>
  <si>
    <t xml:space="preserve">     -данък върху недвижимите имоти</t>
  </si>
  <si>
    <t xml:space="preserve">     -данък върху превозните средства</t>
  </si>
  <si>
    <t>ВСИЧКО ДАНЪЧНИ ПРИХОДИ</t>
  </si>
  <si>
    <t>Приходи и доходи от собственост</t>
  </si>
  <si>
    <t xml:space="preserve">     -приходи от наеми на имущество</t>
  </si>
  <si>
    <t xml:space="preserve">     -приходи от наеми на земя</t>
  </si>
  <si>
    <t>Общински такси</t>
  </si>
  <si>
    <t xml:space="preserve">     -за битови отпадъци</t>
  </si>
  <si>
    <t xml:space="preserve">     -други общински такси</t>
  </si>
  <si>
    <t>Глоби и административни наказания</t>
  </si>
  <si>
    <t>Приходи от  концесии</t>
  </si>
  <si>
    <t>ВСИЧКО НЕДАНЪЧНИ ПРИХОДИ</t>
  </si>
  <si>
    <t>ВСИЧКО СОБСТВЕНИ ПРИХОДИ</t>
  </si>
  <si>
    <t>ВЗАИМООТНОШЕНИЯ С ЦБ</t>
  </si>
  <si>
    <t>ВСИЧКО ВЗАИМООТНОШЕНИЯ</t>
  </si>
  <si>
    <t>ВСИЧКО ВЗАИМООТНОШЕНИЯ:</t>
  </si>
  <si>
    <t>ОБЩО ПРИХОДИ С ДЪРЖАВЕН ХАРАКТЕР:</t>
  </si>
  <si>
    <t>ОБЩО ПРИХОДИ С ОБЩИНСКИ ХАРАКТЕР:</t>
  </si>
  <si>
    <t>Други неданъчни приходи</t>
  </si>
  <si>
    <t>ОБЩО РАЗХОДИ С ДЪРЖАВЕН ХАРАКТЕР</t>
  </si>
  <si>
    <t>ОБЩО РАЗХОДИ С ОБЩИНСКИ ХАРАКТЕР</t>
  </si>
  <si>
    <t>ДОФИНАНСИРАНЕ</t>
  </si>
  <si>
    <t xml:space="preserve">       Предоставени трансфери</t>
  </si>
  <si>
    <t xml:space="preserve">     -за притежаване на куче</t>
  </si>
  <si>
    <t>Патентен данък</t>
  </si>
  <si>
    <t>ОБЩО ПРИХОДИ ПО БЮДЖЕТА:</t>
  </si>
  <si>
    <t>СОБСТВЕНИ ПРИХОДИ</t>
  </si>
  <si>
    <t>ПРЕХОДЕН ОСТАТЪК - лева</t>
  </si>
  <si>
    <t>ПРЕХОДЕН ОСТАТЪК - валута</t>
  </si>
  <si>
    <t xml:space="preserve">     -туристически данък</t>
  </si>
  <si>
    <t>КАПИТАЛОВИ РАЗХОДИ</t>
  </si>
  <si>
    <t>ПРОЕКТ</t>
  </si>
  <si>
    <t>Приюти за безстопанствени животни</t>
  </si>
  <si>
    <t>ОБЩО РАЗХОДИ ПО БЮДЖЕТА:</t>
  </si>
  <si>
    <t>Функция "ОБЩИ ДЪРЖАВНИ СЛУЖБИ"</t>
  </si>
  <si>
    <t>Общинска администрация</t>
  </si>
  <si>
    <t>Функция "ОТБРАНА И СИГУРНОСТ"</t>
  </si>
  <si>
    <t>Други дейности по вътрешната сигурност</t>
  </si>
  <si>
    <t>Отбранително-мобилизационна подготовка</t>
  </si>
  <si>
    <t>Целодневни детски градини</t>
  </si>
  <si>
    <t>Общообразователни училища</t>
  </si>
  <si>
    <t>Функция "ОБРАЗОВАНИЕ"</t>
  </si>
  <si>
    <t>Функция "ЗДРАВЕОПАЗВАНЕ"</t>
  </si>
  <si>
    <t>Ф-я "СОЦИАЛНО ОСИГ.,ПОДП. И ГРИЖИ"</t>
  </si>
  <si>
    <t>Програми за временна заетост</t>
  </si>
  <si>
    <t>Домове за стари хора</t>
  </si>
  <si>
    <t>Ф-я "ПОЧИВНО ДЕЛО,КУЛТУРА,РЕЛ.ДЕЙНОСТИ"</t>
  </si>
  <si>
    <t>Читалища</t>
  </si>
  <si>
    <t>Музеи</t>
  </si>
  <si>
    <t>Ф-я "ИКОНОМИЧЕСКИ ДЕЙНОСТИ И УСЛУГИ"</t>
  </si>
  <si>
    <t>Други дейности по икономиката</t>
  </si>
  <si>
    <t>Общински съвет</t>
  </si>
  <si>
    <t>Проф.училища и проф.паралелки към средни у-ща</t>
  </si>
  <si>
    <t>Здравен кабинет в детско заведение и училища</t>
  </si>
  <si>
    <t>Извънучилищни дейности</t>
  </si>
  <si>
    <t>Пенсионерски клубове</t>
  </si>
  <si>
    <t>Осветление на улици и площади</t>
  </si>
  <si>
    <t>Озеленяване</t>
  </si>
  <si>
    <t>Водоснабдяване и канализация</t>
  </si>
  <si>
    <t>Др.дейн. по жил.стр.,благоустр. и рег.развитие</t>
  </si>
  <si>
    <t>Обредни домове и зали</t>
  </si>
  <si>
    <t>Други дейности по културата</t>
  </si>
  <si>
    <t>Разходи по лихви</t>
  </si>
  <si>
    <t>У-ние,контрол и регулир.дейн по транспорта</t>
  </si>
  <si>
    <t>Служби и дейн. по подд.,ремонт и изгр.пътища</t>
  </si>
  <si>
    <t>Професионални паралелки</t>
  </si>
  <si>
    <t>Радиотранслационни възли</t>
  </si>
  <si>
    <t>РЕЗЕРВ</t>
  </si>
  <si>
    <t>КАПИТАЛОВИ РАЗХОДИ-дофинансиране</t>
  </si>
  <si>
    <t>Други данъци</t>
  </si>
  <si>
    <t>ВИДОВЕ ПРИХОДИ</t>
  </si>
  <si>
    <t>Собствени приходи</t>
  </si>
  <si>
    <t xml:space="preserve"> - данъчни приходи</t>
  </si>
  <si>
    <t xml:space="preserve"> - неданъчни приходи</t>
  </si>
  <si>
    <t xml:space="preserve"> </t>
  </si>
  <si>
    <t xml:space="preserve">  - получени трансфери</t>
  </si>
  <si>
    <t xml:space="preserve">  - предоставени трансфери</t>
  </si>
  <si>
    <t>Друго финансиране</t>
  </si>
  <si>
    <t>Преходен остатък</t>
  </si>
  <si>
    <t>Остатък от предходен период-валута</t>
  </si>
  <si>
    <t>ОБЩО ПРИХОДИ</t>
  </si>
  <si>
    <t>ОБЩО РАЗХОДИ</t>
  </si>
  <si>
    <t xml:space="preserve"> /лева/</t>
  </si>
  <si>
    <t>ВСИЧКО СОБСТВЕНИ ПРИХОДИ:</t>
  </si>
  <si>
    <t>Ф-я"Жил.стр. ,БКС и опазване на околн. среда"</t>
  </si>
  <si>
    <t>ОБЩИНА  ТУТРАКАН</t>
  </si>
  <si>
    <t>ОБЛАСТ  СИЛИСТРА</t>
  </si>
  <si>
    <t>`</t>
  </si>
  <si>
    <t>Др.дейн. По опазване на околната среда</t>
  </si>
  <si>
    <t>Музей,паметници на културата и етнографски комплекси</t>
  </si>
  <si>
    <t>Целодневни детски градини-издръжка в т. млечна кухня - 19 000 лв.</t>
  </si>
  <si>
    <t>2016 г.</t>
  </si>
  <si>
    <t>РАЗХОДИТЕ ПО ФУНКЦИИ</t>
  </si>
  <si>
    <t xml:space="preserve">  </t>
  </si>
  <si>
    <t>От преходен остатък</t>
  </si>
  <si>
    <t>Др.дейности по културата /от преходен остатък/</t>
  </si>
  <si>
    <t>Спорт за всички</t>
  </si>
  <si>
    <t>Други дейности по соц.осиг.,подпомагане и грижи</t>
  </si>
  <si>
    <t>Исторически музей</t>
  </si>
  <si>
    <t>КАПИТАЛОВИ РАЗХОДИ ПМС</t>
  </si>
  <si>
    <t>2017 г.</t>
  </si>
  <si>
    <t>2017г.</t>
  </si>
  <si>
    <t>Център за социална рехабилитация и интеграция</t>
  </si>
  <si>
    <t>Център за настаняване от семеен тип</t>
  </si>
  <si>
    <t>ПРИХОД</t>
  </si>
  <si>
    <t>РАЗХОД</t>
  </si>
  <si>
    <t xml:space="preserve">    -внесен ДДС   / за тбо 92443 + ст.д/ост - 71846/</t>
  </si>
  <si>
    <t>Детски ясли,млечни кухни и яслени групи  фрз+осиг.</t>
  </si>
  <si>
    <t>работно 26х450</t>
  </si>
  <si>
    <t>работно 2,5х300</t>
  </si>
  <si>
    <t>работно 7,5х200</t>
  </si>
  <si>
    <t>работно 4х200</t>
  </si>
  <si>
    <t>Чистота   548215 + 30990</t>
  </si>
  <si>
    <t>издръжка в т.ч.</t>
  </si>
  <si>
    <t>Общинска администрация издръжка в т.ч.</t>
  </si>
  <si>
    <t>работно  3х200</t>
  </si>
  <si>
    <t>работно  1,5х200</t>
  </si>
  <si>
    <t>Изграждане,ремонт и подд. на уличната мрежа / зимно собсв.ср/</t>
  </si>
  <si>
    <t xml:space="preserve"> държавен характер</t>
  </si>
  <si>
    <t>общински характер</t>
  </si>
  <si>
    <t>дофинансиране</t>
  </si>
  <si>
    <t xml:space="preserve">план кметка </t>
  </si>
  <si>
    <t>Трансфери между бюджета на Община Тутракан и Централния Бюджет</t>
  </si>
  <si>
    <t xml:space="preserve"> - обща  субсидия и други трансфери за държавни дейности от ЦБ за общини</t>
  </si>
  <si>
    <t xml:space="preserve"> - обща изравнителна субсидия и други трансфери за местни дейности от ЦБ за общини</t>
  </si>
  <si>
    <t xml:space="preserve"> - получени от общини  субсидия  от ЦБ за капиталови разходи</t>
  </si>
  <si>
    <t>Трансфери между бюджетни сметки</t>
  </si>
  <si>
    <t xml:space="preserve">  - предоставени трансфери /за  община Русе - ТБО/</t>
  </si>
  <si>
    <t>Трансфери между бюджети и сметки за средства от Европейския съюз</t>
  </si>
  <si>
    <t>Врем. безлихвен заем между бюджети и сметки за средства от ЕС</t>
  </si>
  <si>
    <t>Погашения по краткосрочни заеми от други лица - ФЛАГ ЕООД</t>
  </si>
  <si>
    <t xml:space="preserve">     - нетни приходи  от продажби  на услуги, стоки и продукция</t>
  </si>
  <si>
    <t>Внесени  ДДС и други данъци върху продажбите</t>
  </si>
  <si>
    <t xml:space="preserve">    -внесен данък върху приходите от стопанска дейност на бюджетните предприятия</t>
  </si>
  <si>
    <t>Трансфери от /за ЦБ</t>
  </si>
  <si>
    <t xml:space="preserve">        а/обща субсидия и други трансфери за държавни дейности от ЦБ за общини</t>
  </si>
  <si>
    <t xml:space="preserve">        б/получени от общини целеви субсидии от ЦБ  за капиталови разходи</t>
  </si>
  <si>
    <t>ТРАНСФЕРИ МЕЖДУ БЮДЖЕТИ И СМЕТКИ ЗА СРЕДСТВА ОТ ЕС</t>
  </si>
  <si>
    <t>СЪБРАНИ СРЕДСТВА И ИЗВЪРШЕНИ ПЛАЩАНИЯ ОТ/ЗА СМЕТКИ ЗА СРЕДСТВА ОТ ЕС</t>
  </si>
  <si>
    <t>Имуществени и други местни данъци</t>
  </si>
  <si>
    <t xml:space="preserve">     -данък при придобиване на имущество по дарение и възмезден начин</t>
  </si>
  <si>
    <t xml:space="preserve">     - нетни приходи от  продажби на услуги, стоки и продукция</t>
  </si>
  <si>
    <t xml:space="preserve">     - приходи от дивидент</t>
  </si>
  <si>
    <t xml:space="preserve">     -за ползване на пазари,тържища,панаири,тротоари, улични платна и др.</t>
  </si>
  <si>
    <t xml:space="preserve">     -за  ползване на общежития и други по образованието</t>
  </si>
  <si>
    <t xml:space="preserve">     -за  откопуване на гробни места</t>
  </si>
  <si>
    <t xml:space="preserve"> - за наказателни  данъци, лихви, мита и осигурителни вноски</t>
  </si>
  <si>
    <t xml:space="preserve">     -други неданъчни приходи</t>
  </si>
  <si>
    <t>Внесен ДДС  и други данъци върху продажбите</t>
  </si>
  <si>
    <t xml:space="preserve">    -внесен данък върху приходите от стопанската дейност на бюджетните организации</t>
  </si>
  <si>
    <t>Постъпления от продажба на нефинансови активи</t>
  </si>
  <si>
    <t xml:space="preserve">     - постъпления  от продажба на НДА</t>
  </si>
  <si>
    <t xml:space="preserve">     -постъпления  от продажба на земя </t>
  </si>
  <si>
    <t>ТРАНСФЕРИ ОТ/ЗА ЦБ</t>
  </si>
  <si>
    <t xml:space="preserve">       а/обща изравнителна субсидия и други трансфери за местни дейности от ЦБ за общини</t>
  </si>
  <si>
    <t xml:space="preserve">       б/обща изравнителна субсидия и други трансфери за местни дейности от ЦБ за общини - снегопочистване</t>
  </si>
  <si>
    <t xml:space="preserve">       в/ получени от общини целеви субсидии от ЦБ  за капиталови разходи</t>
  </si>
  <si>
    <t>ТРАНСФЕРИ МЕЖДУ БЮДЖЕТИ</t>
  </si>
  <si>
    <t xml:space="preserve">    Трансфери между бюджети - предоставени трансфери</t>
  </si>
  <si>
    <t xml:space="preserve">        Получен трансфер / дегит./</t>
  </si>
  <si>
    <t>ВРЕМЕННИ БЕЗЛИХВЕНИ ЗАЕМИ МЕЖДУ БЮДЖЕТИ И СМЕТКИ ЗА СРЕДСТВАТА ОТ ЕС</t>
  </si>
  <si>
    <t>Погашения по краткосрочни заеми от други лица в страната - ФЛАГ ЕООД</t>
  </si>
  <si>
    <t>Събрани средства и извършени плащания от/за сметки за СЕС</t>
  </si>
  <si>
    <t>Заплати и възнаграждения на персонала зает по трудови и служебни правоотношения</t>
  </si>
  <si>
    <t>Заплати и възнаграждения на персонала зает по трудови и служебни правоотношения  /еколози /</t>
  </si>
  <si>
    <t xml:space="preserve">Заплати и възнаграждения на персонала зает по трудови и служебни правоотношения </t>
  </si>
  <si>
    <t>Други възнаграждения и плащания на персонала / сбко/</t>
  </si>
  <si>
    <t xml:space="preserve">Други възнаграждения и плащания на персонала </t>
  </si>
  <si>
    <t>Задължителни осигурителни вноски от работодатели</t>
  </si>
  <si>
    <t>Храна</t>
  </si>
  <si>
    <t>Материали</t>
  </si>
  <si>
    <t>Вода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</si>
  <si>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</si>
  <si>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</si>
  <si>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</si>
  <si>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</si>
  <si>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Разходи за застраховки</t>
  </si>
  <si>
    <t>Разходи за договорни санкции и неустойки, съдебни обезщетения и разноски</t>
  </si>
  <si>
    <t>Платени данъци, такси и административни санкции</t>
  </si>
  <si>
    <t>Разходи за членски внос и участия в нетърговски организации и дейности</t>
  </si>
  <si>
    <t>Постелен инвентар и облекло</t>
  </si>
  <si>
    <t>Учебни и научно изследователски разходи и книги в библиотеки</t>
  </si>
  <si>
    <t>преходен остатък</t>
  </si>
  <si>
    <t xml:space="preserve">преходен остаък </t>
  </si>
  <si>
    <t>преходен осатък</t>
  </si>
  <si>
    <t>прех.остатък</t>
  </si>
  <si>
    <t>преходен остатък  - валута</t>
  </si>
  <si>
    <t xml:space="preserve">Бюджет за 2017 год. </t>
  </si>
  <si>
    <t>Събрани средства и извършени плащания за сметка на други бюджети , сметки и фондове/ чужди средства/лева/</t>
  </si>
  <si>
    <t>Събрани средства и извършени плащания за сметка на други бюджети , сметки и фондове/ чужди средства/валута/</t>
  </si>
  <si>
    <t>88-03</t>
  </si>
  <si>
    <t>други разходи, некл. в др. параграфи и подпараграфи</t>
  </si>
  <si>
    <t>Други възнаграждения и плащания на персонала</t>
  </si>
  <si>
    <t>вода, горива, ел.енергия</t>
  </si>
  <si>
    <t>Субсидии и др.текущи трансфери за юрид. лица с нест.</t>
  </si>
  <si>
    <t>работно</t>
  </si>
  <si>
    <t>Приложение № 1</t>
  </si>
  <si>
    <t>РАЗХОДИ ДЪРЖАВЕН  ХАРАКТЕР</t>
  </si>
  <si>
    <t xml:space="preserve">НАИМЕНОВАНИЕ НА </t>
  </si>
  <si>
    <t>ПРИХОДИ ДЪРЖАВЕН  ХАРАКТЕР</t>
  </si>
  <si>
    <t>ПРИХОДИ ОБЩИНСКИ ХАРАКТЕР</t>
  </si>
  <si>
    <t>РАЗХОДИ ОБЩИНСКИ ХАРАКТЕР</t>
  </si>
  <si>
    <t>Кмет на Община Тутракан:</t>
  </si>
  <si>
    <t xml:space="preserve">д- р Димитър Стефанов / </t>
  </si>
  <si>
    <t>Текущи трансфери, обезщетения и помощи за домакинства  Допълнително 10 000</t>
  </si>
  <si>
    <t xml:space="preserve">     -глоби,санкции, неустойки, наказателни лихви, обезщетения и начети              - 10 000</t>
  </si>
  <si>
    <t>Текущ ремонт  в т.ч - Спортна зала Н.Черна -  15 000</t>
  </si>
  <si>
    <t>Други възнаграждения и плащания на персонала по  извън труд.правоотношения</t>
  </si>
  <si>
    <r>
      <t xml:space="preserve">Вода, горива, ел.енергия - </t>
    </r>
    <r>
      <rPr>
        <b/>
        <sz val="14"/>
        <rFont val="Arial"/>
        <family val="2"/>
      </rPr>
      <t>Допълнителни 19 000 лв.</t>
    </r>
  </si>
  <si>
    <t xml:space="preserve">     -за ползване на детски градини -допълнително 3000</t>
  </si>
  <si>
    <t xml:space="preserve">     -приходи от наеми на земя    - 30 000</t>
  </si>
  <si>
    <t xml:space="preserve">     - постъпления от  продажба на сгради Допълнителни 60000</t>
  </si>
  <si>
    <t xml:space="preserve">     -постъпления от  продажба на други ДМА  допълнително 25 000</t>
  </si>
  <si>
    <t>Многопрофилни болници за активно лечение  - допълнително 100 000</t>
  </si>
  <si>
    <t>Спортни бази   - Допълнително  ФК  3 000</t>
  </si>
  <si>
    <t xml:space="preserve">     -за административни услуги  </t>
  </si>
  <si>
    <t xml:space="preserve">     -за технически услуги    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</si>
</sst>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53">
    <font>
      <sz val="10"/>
      <name val="Times NR Cyrillic"/>
      <family val="0"/>
    </font>
    <font>
      <b/>
      <sz val="10"/>
      <name val="Times NR Cyrill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R Cyrillic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R Cyrillic"/>
      <family val="0"/>
    </font>
    <font>
      <u val="single"/>
      <sz val="10"/>
      <color indexed="36"/>
      <name val="Times NR Cyrillic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name val="Times NR Cyrillic"/>
      <family val="0"/>
    </font>
    <font>
      <b/>
      <sz val="11"/>
      <name val="Times NR Cyrillic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2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7" borderId="2" applyNumberFormat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21" borderId="2" applyNumberFormat="0" applyAlignment="0" applyProtection="0"/>
    <xf numFmtId="0" fontId="46" fillId="22" borderId="7" applyNumberFormat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1" fontId="13" fillId="0" borderId="21" xfId="0" applyNumberFormat="1" applyFont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2" xfId="0" applyFont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1" xfId="0" applyNumberFormat="1" applyFont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21" xfId="0" applyFont="1" applyBorder="1" applyAlignment="1">
      <alignment horizontal="right"/>
    </xf>
    <xf numFmtId="1" fontId="13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3" fillId="0" borderId="12" xfId="0" applyFont="1" applyFill="1" applyBorder="1" applyAlignment="1">
      <alignment horizontal="right"/>
    </xf>
    <xf numFmtId="1" fontId="16" fillId="0" borderId="13" xfId="0" applyNumberFormat="1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/>
    </xf>
    <xf numFmtId="1" fontId="15" fillId="0" borderId="21" xfId="0" applyNumberFormat="1" applyFont="1" applyBorder="1" applyAlignment="1">
      <alignment/>
    </xf>
    <xf numFmtId="0" fontId="15" fillId="0" borderId="25" xfId="0" applyFont="1" applyBorder="1" applyAlignment="1">
      <alignment/>
    </xf>
    <xf numFmtId="1" fontId="13" fillId="0" borderId="13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1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22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5" fillId="0" borderId="27" xfId="0" applyFont="1" applyBorder="1" applyAlignment="1">
      <alignment/>
    </xf>
    <xf numFmtId="0" fontId="13" fillId="0" borderId="31" xfId="0" applyFont="1" applyBorder="1" applyAlignment="1">
      <alignment horizontal="right"/>
    </xf>
    <xf numFmtId="0" fontId="20" fillId="0" borderId="2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1" fontId="13" fillId="0" borderId="26" xfId="0" applyNumberFormat="1" applyFont="1" applyBorder="1" applyAlignment="1">
      <alignment horizontal="center"/>
    </xf>
    <xf numFmtId="0" fontId="13" fillId="0" borderId="31" xfId="0" applyFont="1" applyFill="1" applyBorder="1" applyAlignment="1">
      <alignment horizontal="left"/>
    </xf>
    <xf numFmtId="1" fontId="15" fillId="0" borderId="13" xfId="0" applyNumberFormat="1" applyFont="1" applyBorder="1" applyAlignment="1">
      <alignment/>
    </xf>
    <xf numFmtId="0" fontId="14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32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3" fontId="13" fillId="0" borderId="32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3" fontId="17" fillId="0" borderId="32" xfId="0" applyNumberFormat="1" applyFont="1" applyFill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1" fontId="13" fillId="0" borderId="25" xfId="0" applyNumberFormat="1" applyFont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3" fontId="15" fillId="0" borderId="33" xfId="0" applyNumberFormat="1" applyFont="1" applyBorder="1" applyAlignment="1">
      <alignment horizontal="right"/>
    </xf>
    <xf numFmtId="3" fontId="17" fillId="0" borderId="35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5" fillId="0" borderId="32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5" fillId="0" borderId="26" xfId="0" applyFont="1" applyBorder="1" applyAlignment="1">
      <alignment horizontal="right"/>
    </xf>
    <xf numFmtId="3" fontId="15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7" fillId="0" borderId="14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15" fillId="0" borderId="18" xfId="0" applyFont="1" applyBorder="1" applyAlignment="1">
      <alignment horizontal="left"/>
    </xf>
    <xf numFmtId="0" fontId="15" fillId="0" borderId="24" xfId="0" applyFont="1" applyFill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27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3" fontId="13" fillId="0" borderId="32" xfId="0" applyNumberFormat="1" applyFont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5" fillId="0" borderId="22" xfId="0" applyFont="1" applyBorder="1" applyAlignment="1">
      <alignment wrapText="1"/>
    </xf>
    <xf numFmtId="3" fontId="15" fillId="0" borderId="24" xfId="0" applyNumberFormat="1" applyFont="1" applyFill="1" applyBorder="1" applyAlignment="1">
      <alignment horizontal="right"/>
    </xf>
    <xf numFmtId="0" fontId="17" fillId="0" borderId="32" xfId="0" applyFont="1" applyBorder="1" applyAlignment="1">
      <alignment horizontal="right"/>
    </xf>
    <xf numFmtId="1" fontId="15" fillId="0" borderId="19" xfId="0" applyNumberFormat="1" applyFont="1" applyBorder="1" applyAlignment="1">
      <alignment horizontal="center"/>
    </xf>
    <xf numFmtId="0" fontId="2" fillId="24" borderId="0" xfId="0" applyFont="1" applyFill="1" applyAlignment="1">
      <alignment/>
    </xf>
    <xf numFmtId="3" fontId="15" fillId="24" borderId="0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15" fillId="25" borderId="25" xfId="0" applyNumberFormat="1" applyFont="1" applyFill="1" applyBorder="1" applyAlignment="1">
      <alignment horizontal="right"/>
    </xf>
    <xf numFmtId="3" fontId="13" fillId="25" borderId="25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13" fillId="25" borderId="12" xfId="0" applyFont="1" applyFill="1" applyBorder="1" applyAlignment="1">
      <alignment horizontal="right"/>
    </xf>
    <xf numFmtId="0" fontId="15" fillId="25" borderId="13" xfId="0" applyFont="1" applyFill="1" applyBorder="1" applyAlignment="1">
      <alignment/>
    </xf>
    <xf numFmtId="3" fontId="14" fillId="25" borderId="14" xfId="0" applyNumberFormat="1" applyFont="1" applyFill="1" applyBorder="1" applyAlignment="1">
      <alignment horizontal="right"/>
    </xf>
    <xf numFmtId="3" fontId="15" fillId="24" borderId="25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left" wrapText="1"/>
    </xf>
    <xf numFmtId="0" fontId="15" fillId="0" borderId="18" xfId="0" applyFont="1" applyBorder="1" applyAlignment="1">
      <alignment/>
    </xf>
    <xf numFmtId="0" fontId="13" fillId="25" borderId="18" xfId="0" applyFont="1" applyFill="1" applyBorder="1" applyAlignment="1">
      <alignment/>
    </xf>
    <xf numFmtId="1" fontId="15" fillId="25" borderId="19" xfId="0" applyNumberFormat="1" applyFont="1" applyFill="1" applyBorder="1" applyAlignment="1">
      <alignment/>
    </xf>
    <xf numFmtId="3" fontId="13" fillId="25" borderId="25" xfId="0" applyNumberFormat="1" applyFont="1" applyFill="1" applyBorder="1" applyAlignment="1">
      <alignment/>
    </xf>
    <xf numFmtId="0" fontId="13" fillId="25" borderId="22" xfId="0" applyFont="1" applyFill="1" applyBorder="1" applyAlignment="1">
      <alignment/>
    </xf>
    <xf numFmtId="1" fontId="13" fillId="25" borderId="21" xfId="0" applyNumberFormat="1" applyFont="1" applyFill="1" applyBorder="1" applyAlignment="1">
      <alignment horizontal="center"/>
    </xf>
    <xf numFmtId="3" fontId="13" fillId="24" borderId="25" xfId="0" applyNumberFormat="1" applyFont="1" applyFill="1" applyBorder="1" applyAlignment="1">
      <alignment horizontal="right"/>
    </xf>
    <xf numFmtId="3" fontId="15" fillId="24" borderId="33" xfId="0" applyNumberFormat="1" applyFont="1" applyFill="1" applyBorder="1" applyAlignment="1">
      <alignment horizontal="right"/>
    </xf>
    <xf numFmtId="0" fontId="13" fillId="0" borderId="22" xfId="0" applyFont="1" applyBorder="1" applyAlignment="1">
      <alignment wrapText="1"/>
    </xf>
    <xf numFmtId="0" fontId="29" fillId="0" borderId="21" xfId="0" applyFont="1" applyBorder="1" applyAlignment="1">
      <alignment horizontal="right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0" fontId="14" fillId="0" borderId="22" xfId="0" applyFont="1" applyFill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3" fontId="14" fillId="0" borderId="25" xfId="0" applyNumberFormat="1" applyFont="1" applyFill="1" applyBorder="1" applyAlignment="1">
      <alignment horizontal="right"/>
    </xf>
    <xf numFmtId="3" fontId="14" fillId="0" borderId="32" xfId="0" applyNumberFormat="1" applyFont="1" applyBorder="1" applyAlignment="1">
      <alignment/>
    </xf>
    <xf numFmtId="0" fontId="14" fillId="0" borderId="19" xfId="0" applyFont="1" applyBorder="1" applyAlignment="1">
      <alignment horizontal="right" wrapText="1"/>
    </xf>
    <xf numFmtId="3" fontId="14" fillId="0" borderId="32" xfId="0" applyNumberFormat="1" applyFont="1" applyBorder="1" applyAlignment="1">
      <alignment wrapText="1"/>
    </xf>
    <xf numFmtId="3" fontId="14" fillId="0" borderId="25" xfId="0" applyNumberFormat="1" applyFont="1" applyBorder="1" applyAlignment="1">
      <alignment wrapText="1"/>
    </xf>
    <xf numFmtId="0" fontId="29" fillId="0" borderId="19" xfId="0" applyFont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29" fillId="0" borderId="28" xfId="0" applyFont="1" applyBorder="1" applyAlignment="1">
      <alignment/>
    </xf>
    <xf numFmtId="3" fontId="14" fillId="0" borderId="33" xfId="0" applyNumberFormat="1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8" xfId="0" applyFont="1" applyBorder="1" applyAlignment="1">
      <alignment horizontal="left" wrapText="1"/>
    </xf>
    <xf numFmtId="0" fontId="14" fillId="0" borderId="21" xfId="0" applyFont="1" applyBorder="1" applyAlignment="1">
      <alignment horizontal="left"/>
    </xf>
    <xf numFmtId="0" fontId="29" fillId="0" borderId="13" xfId="0" applyFont="1" applyBorder="1" applyAlignment="1">
      <alignment/>
    </xf>
    <xf numFmtId="3" fontId="14" fillId="0" borderId="14" xfId="0" applyNumberFormat="1" applyFont="1" applyFill="1" applyBorder="1" applyAlignment="1">
      <alignment horizontal="right"/>
    </xf>
    <xf numFmtId="0" fontId="14" fillId="0" borderId="18" xfId="0" applyFont="1" applyBorder="1" applyAlignment="1">
      <alignment horizontal="left"/>
    </xf>
    <xf numFmtId="0" fontId="29" fillId="0" borderId="26" xfId="0" applyFont="1" applyBorder="1" applyAlignment="1">
      <alignment/>
    </xf>
    <xf numFmtId="0" fontId="14" fillId="0" borderId="24" xfId="0" applyFont="1" applyFill="1" applyBorder="1" applyAlignment="1">
      <alignment/>
    </xf>
    <xf numFmtId="1" fontId="15" fillId="24" borderId="21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15" fillId="0" borderId="22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5" fillId="0" borderId="18" xfId="0" applyFont="1" applyBorder="1" applyAlignment="1">
      <alignment wrapText="1"/>
    </xf>
    <xf numFmtId="0" fontId="15" fillId="0" borderId="22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1" fontId="17" fillId="0" borderId="32" xfId="0" applyNumberFormat="1" applyFont="1" applyBorder="1" applyAlignment="1">
      <alignment horizontal="right"/>
    </xf>
    <xf numFmtId="0" fontId="13" fillId="25" borderId="22" xfId="0" applyFont="1" applyFill="1" applyBorder="1" applyAlignment="1">
      <alignment horizontal="left"/>
    </xf>
    <xf numFmtId="1" fontId="15" fillId="25" borderId="21" xfId="0" applyNumberFormat="1" applyFont="1" applyFill="1" applyBorder="1" applyAlignment="1">
      <alignment horizontal="center"/>
    </xf>
    <xf numFmtId="0" fontId="15" fillId="24" borderId="25" xfId="0" applyFont="1" applyFill="1" applyBorder="1" applyAlignment="1">
      <alignment horizontal="right"/>
    </xf>
    <xf numFmtId="0" fontId="13" fillId="26" borderId="18" xfId="0" applyFont="1" applyFill="1" applyBorder="1" applyAlignment="1">
      <alignment/>
    </xf>
    <xf numFmtId="1" fontId="15" fillId="26" borderId="21" xfId="0" applyNumberFormat="1" applyFont="1" applyFill="1" applyBorder="1" applyAlignment="1">
      <alignment horizontal="center"/>
    </xf>
    <xf numFmtId="3" fontId="15" fillId="26" borderId="32" xfId="0" applyNumberFormat="1" applyFont="1" applyFill="1" applyBorder="1" applyAlignment="1">
      <alignment horizontal="right"/>
    </xf>
    <xf numFmtId="3" fontId="15" fillId="26" borderId="25" xfId="0" applyNumberFormat="1" applyFont="1" applyFill="1" applyBorder="1" applyAlignment="1">
      <alignment horizontal="right"/>
    </xf>
    <xf numFmtId="0" fontId="31" fillId="26" borderId="18" xfId="0" applyFont="1" applyFill="1" applyBorder="1" applyAlignment="1">
      <alignment/>
    </xf>
    <xf numFmtId="1" fontId="32" fillId="26" borderId="21" xfId="0" applyNumberFormat="1" applyFont="1" applyFill="1" applyBorder="1" applyAlignment="1">
      <alignment horizontal="center"/>
    </xf>
    <xf numFmtId="3" fontId="32" fillId="26" borderId="25" xfId="0" applyNumberFormat="1" applyFont="1" applyFill="1" applyBorder="1" applyAlignment="1">
      <alignment horizontal="right"/>
    </xf>
    <xf numFmtId="0" fontId="13" fillId="26" borderId="22" xfId="0" applyFont="1" applyFill="1" applyBorder="1" applyAlignment="1">
      <alignment/>
    </xf>
    <xf numFmtId="0" fontId="13" fillId="25" borderId="22" xfId="0" applyFont="1" applyFill="1" applyBorder="1" applyAlignment="1">
      <alignment wrapText="1"/>
    </xf>
    <xf numFmtId="1" fontId="13" fillId="25" borderId="19" xfId="0" applyNumberFormat="1" applyFont="1" applyFill="1" applyBorder="1" applyAlignment="1">
      <alignment horizontal="center"/>
    </xf>
    <xf numFmtId="3" fontId="13" fillId="25" borderId="32" xfId="0" applyNumberFormat="1" applyFont="1" applyFill="1" applyBorder="1" applyAlignment="1">
      <alignment horizontal="right"/>
    </xf>
    <xf numFmtId="0" fontId="15" fillId="24" borderId="32" xfId="0" applyFont="1" applyFill="1" applyBorder="1" applyAlignment="1">
      <alignment horizontal="right"/>
    </xf>
    <xf numFmtId="1" fontId="13" fillId="25" borderId="23" xfId="0" applyNumberFormat="1" applyFont="1" applyFill="1" applyBorder="1" applyAlignment="1">
      <alignment horizontal="center"/>
    </xf>
    <xf numFmtId="3" fontId="13" fillId="25" borderId="35" xfId="0" applyNumberFormat="1" applyFont="1" applyFill="1" applyBorder="1" applyAlignment="1">
      <alignment/>
    </xf>
    <xf numFmtId="0" fontId="13" fillId="24" borderId="15" xfId="0" applyFont="1" applyFill="1" applyBorder="1" applyAlignment="1">
      <alignment horizontal="center"/>
    </xf>
    <xf numFmtId="0" fontId="15" fillId="24" borderId="16" xfId="0" applyFont="1" applyFill="1" applyBorder="1" applyAlignment="1">
      <alignment/>
    </xf>
    <xf numFmtId="0" fontId="13" fillId="24" borderId="17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left"/>
    </xf>
    <xf numFmtId="0" fontId="29" fillId="24" borderId="21" xfId="0" applyFont="1" applyFill="1" applyBorder="1" applyAlignment="1">
      <alignment horizontal="right"/>
    </xf>
    <xf numFmtId="3" fontId="14" fillId="24" borderId="25" xfId="0" applyNumberFormat="1" applyFont="1" applyFill="1" applyBorder="1" applyAlignment="1">
      <alignment horizontal="right"/>
    </xf>
    <xf numFmtId="0" fontId="15" fillId="24" borderId="22" xfId="0" applyFont="1" applyFill="1" applyBorder="1" applyAlignment="1">
      <alignment/>
    </xf>
    <xf numFmtId="0" fontId="15" fillId="24" borderId="21" xfId="0" applyFont="1" applyFill="1" applyBorder="1" applyAlignment="1">
      <alignment horizontal="center"/>
    </xf>
    <xf numFmtId="3" fontId="15" fillId="24" borderId="25" xfId="0" applyNumberFormat="1" applyFont="1" applyFill="1" applyBorder="1" applyAlignment="1">
      <alignment/>
    </xf>
    <xf numFmtId="0" fontId="15" fillId="24" borderId="21" xfId="0" applyFont="1" applyFill="1" applyBorder="1" applyAlignment="1">
      <alignment horizontal="right"/>
    </xf>
    <xf numFmtId="0" fontId="14" fillId="24" borderId="22" xfId="0" applyFont="1" applyFill="1" applyBorder="1" applyAlignment="1">
      <alignment wrapText="1"/>
    </xf>
    <xf numFmtId="0" fontId="14" fillId="24" borderId="21" xfId="0" applyFont="1" applyFill="1" applyBorder="1" applyAlignment="1">
      <alignment horizontal="center"/>
    </xf>
    <xf numFmtId="0" fontId="15" fillId="24" borderId="22" xfId="0" applyFont="1" applyFill="1" applyBorder="1" applyAlignment="1">
      <alignment wrapText="1"/>
    </xf>
    <xf numFmtId="0" fontId="14" fillId="24" borderId="22" xfId="0" applyFont="1" applyFill="1" applyBorder="1" applyAlignment="1">
      <alignment/>
    </xf>
    <xf numFmtId="3" fontId="14" fillId="24" borderId="25" xfId="0" applyNumberFormat="1" applyFont="1" applyFill="1" applyBorder="1" applyAlignment="1">
      <alignment/>
    </xf>
    <xf numFmtId="0" fontId="14" fillId="24" borderId="21" xfId="0" applyFont="1" applyFill="1" applyBorder="1" applyAlignment="1">
      <alignment horizontal="right"/>
    </xf>
    <xf numFmtId="0" fontId="13" fillId="24" borderId="22" xfId="0" applyFont="1" applyFill="1" applyBorder="1" applyAlignment="1">
      <alignment wrapText="1"/>
    </xf>
    <xf numFmtId="0" fontId="14" fillId="24" borderId="20" xfId="0" applyFont="1" applyFill="1" applyBorder="1" applyAlignment="1">
      <alignment/>
    </xf>
    <xf numFmtId="0" fontId="14" fillId="24" borderId="19" xfId="0" applyFont="1" applyFill="1" applyBorder="1" applyAlignment="1">
      <alignment horizontal="center"/>
    </xf>
    <xf numFmtId="3" fontId="14" fillId="24" borderId="32" xfId="0" applyNumberFormat="1" applyFont="1" applyFill="1" applyBorder="1" applyAlignment="1">
      <alignment horizontal="right"/>
    </xf>
    <xf numFmtId="0" fontId="14" fillId="24" borderId="36" xfId="0" applyFont="1" applyFill="1" applyBorder="1" applyAlignment="1">
      <alignment horizontal="right"/>
    </xf>
    <xf numFmtId="0" fontId="29" fillId="24" borderId="13" xfId="0" applyFont="1" applyFill="1" applyBorder="1" applyAlignment="1">
      <alignment horizontal="left"/>
    </xf>
    <xf numFmtId="3" fontId="14" fillId="24" borderId="14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 horizontal="right"/>
    </xf>
    <xf numFmtId="3" fontId="15" fillId="0" borderId="37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3" fontId="15" fillId="24" borderId="25" xfId="0" applyNumberFormat="1" applyFont="1" applyFill="1" applyBorder="1" applyAlignment="1">
      <alignment horizontal="right"/>
    </xf>
    <xf numFmtId="1" fontId="13" fillId="24" borderId="25" xfId="0" applyNumberFormat="1" applyFont="1" applyFill="1" applyBorder="1" applyAlignment="1">
      <alignment horizontal="right"/>
    </xf>
    <xf numFmtId="0" fontId="13" fillId="25" borderId="12" xfId="0" applyFont="1" applyFill="1" applyBorder="1" applyAlignment="1">
      <alignment horizontal="right"/>
    </xf>
    <xf numFmtId="3" fontId="14" fillId="25" borderId="14" xfId="0" applyNumberFormat="1" applyFont="1" applyFill="1" applyBorder="1" applyAlignment="1">
      <alignment horizontal="right"/>
    </xf>
    <xf numFmtId="0" fontId="14" fillId="25" borderId="12" xfId="0" applyFont="1" applyFill="1" applyBorder="1" applyAlignment="1">
      <alignment horizontal="right"/>
    </xf>
    <xf numFmtId="1" fontId="15" fillId="25" borderId="13" xfId="0" applyNumberFormat="1" applyFont="1" applyFill="1" applyBorder="1" applyAlignment="1">
      <alignment/>
    </xf>
    <xf numFmtId="3" fontId="13" fillId="24" borderId="25" xfId="0" applyNumberFormat="1" applyFont="1" applyFill="1" applyBorder="1" applyAlignment="1">
      <alignment horizontal="right"/>
    </xf>
    <xf numFmtId="0" fontId="15" fillId="25" borderId="22" xfId="0" applyFont="1" applyFill="1" applyBorder="1" applyAlignment="1">
      <alignment/>
    </xf>
    <xf numFmtId="0" fontId="15" fillId="25" borderId="22" xfId="0" applyFont="1" applyFill="1" applyBorder="1" applyAlignment="1">
      <alignment/>
    </xf>
    <xf numFmtId="0" fontId="15" fillId="25" borderId="21" xfId="0" applyFont="1" applyFill="1" applyBorder="1" applyAlignment="1">
      <alignment horizontal="right"/>
    </xf>
    <xf numFmtId="3" fontId="15" fillId="25" borderId="25" xfId="0" applyNumberFormat="1" applyFont="1" applyFill="1" applyBorder="1" applyAlignment="1">
      <alignment/>
    </xf>
    <xf numFmtId="0" fontId="33" fillId="9" borderId="22" xfId="0" applyFont="1" applyFill="1" applyBorder="1" applyAlignment="1">
      <alignment wrapText="1"/>
    </xf>
    <xf numFmtId="1" fontId="33" fillId="9" borderId="21" xfId="0" applyNumberFormat="1" applyFont="1" applyFill="1" applyBorder="1" applyAlignment="1">
      <alignment horizontal="center"/>
    </xf>
    <xf numFmtId="3" fontId="33" fillId="9" borderId="25" xfId="0" applyNumberFormat="1" applyFont="1" applyFill="1" applyBorder="1" applyAlignment="1">
      <alignment horizontal="right"/>
    </xf>
    <xf numFmtId="1" fontId="34" fillId="0" borderId="21" xfId="0" applyNumberFormat="1" applyFont="1" applyBorder="1" applyAlignment="1">
      <alignment horizontal="center"/>
    </xf>
    <xf numFmtId="3" fontId="35" fillId="0" borderId="37" xfId="0" applyNumberFormat="1" applyFont="1" applyFill="1" applyBorder="1" applyAlignment="1">
      <alignment horizontal="right"/>
    </xf>
    <xf numFmtId="3" fontId="10" fillId="0" borderId="21" xfId="0" applyNumberFormat="1" applyFont="1" applyBorder="1" applyAlignment="1">
      <alignment/>
    </xf>
    <xf numFmtId="0" fontId="18" fillId="9" borderId="22" xfId="0" applyFont="1" applyFill="1" applyBorder="1" applyAlignment="1">
      <alignment horizontal="left" wrapText="1"/>
    </xf>
    <xf numFmtId="1" fontId="18" fillId="9" borderId="21" xfId="0" applyNumberFormat="1" applyFont="1" applyFill="1" applyBorder="1" applyAlignment="1">
      <alignment horizontal="center"/>
    </xf>
    <xf numFmtId="3" fontId="18" fillId="9" borderId="25" xfId="0" applyNumberFormat="1" applyFont="1" applyFill="1" applyBorder="1" applyAlignment="1">
      <alignment horizontal="right"/>
    </xf>
    <xf numFmtId="0" fontId="14" fillId="9" borderId="22" xfId="0" applyFont="1" applyFill="1" applyBorder="1" applyAlignment="1">
      <alignment wrapText="1"/>
    </xf>
    <xf numFmtId="0" fontId="33" fillId="9" borderId="21" xfId="0" applyFont="1" applyFill="1" applyBorder="1" applyAlignment="1">
      <alignment horizontal="center"/>
    </xf>
    <xf numFmtId="0" fontId="18" fillId="9" borderId="22" xfId="0" applyFont="1" applyFill="1" applyBorder="1" applyAlignment="1">
      <alignment wrapText="1"/>
    </xf>
    <xf numFmtId="0" fontId="18" fillId="9" borderId="21" xfId="0" applyFont="1" applyFill="1" applyBorder="1" applyAlignment="1">
      <alignment horizontal="center" wrapText="1"/>
    </xf>
    <xf numFmtId="3" fontId="18" fillId="9" borderId="25" xfId="0" applyNumberFormat="1" applyFont="1" applyFill="1" applyBorder="1" applyAlignment="1">
      <alignment horizontal="right" wrapText="1"/>
    </xf>
    <xf numFmtId="0" fontId="18" fillId="9" borderId="21" xfId="0" applyFont="1" applyFill="1" applyBorder="1" applyAlignment="1">
      <alignment horizontal="center"/>
    </xf>
    <xf numFmtId="0" fontId="15" fillId="9" borderId="18" xfId="0" applyFont="1" applyFill="1" applyBorder="1" applyAlignment="1">
      <alignment/>
    </xf>
    <xf numFmtId="0" fontId="15" fillId="9" borderId="21" xfId="0" applyFont="1" applyFill="1" applyBorder="1" applyAlignment="1">
      <alignment horizontal="right"/>
    </xf>
    <xf numFmtId="3" fontId="15" fillId="9" borderId="25" xfId="0" applyNumberFormat="1" applyFont="1" applyFill="1" applyBorder="1" applyAlignment="1">
      <alignment/>
    </xf>
    <xf numFmtId="3" fontId="15" fillId="9" borderId="24" xfId="0" applyNumberFormat="1" applyFont="1" applyFill="1" applyBorder="1" applyAlignment="1">
      <alignment/>
    </xf>
    <xf numFmtId="0" fontId="15" fillId="9" borderId="19" xfId="0" applyFont="1" applyFill="1" applyBorder="1" applyAlignment="1">
      <alignment horizontal="right"/>
    </xf>
    <xf numFmtId="3" fontId="13" fillId="9" borderId="32" xfId="0" applyNumberFormat="1" applyFont="1" applyFill="1" applyBorder="1" applyAlignment="1">
      <alignment/>
    </xf>
    <xf numFmtId="3" fontId="13" fillId="9" borderId="25" xfId="0" applyNumberFormat="1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1" xfId="0" applyFont="1" applyFill="1" applyBorder="1" applyAlignment="1">
      <alignment horizontal="center"/>
    </xf>
    <xf numFmtId="0" fontId="15" fillId="24" borderId="22" xfId="0" applyFont="1" applyFill="1" applyBorder="1" applyAlignment="1">
      <alignment wrapText="1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zoomScalePageLayoutView="0" workbookViewId="0" topLeftCell="B7">
      <selection activeCell="G15" sqref="G15"/>
    </sheetView>
  </sheetViews>
  <sheetFormatPr defaultColWidth="9.125" defaultRowHeight="12.75"/>
  <cols>
    <col min="1" max="1" width="1.4921875" style="1" hidden="1" customWidth="1"/>
    <col min="2" max="2" width="55.625" style="1" customWidth="1"/>
    <col min="3" max="3" width="10.50390625" style="1" customWidth="1"/>
    <col min="4" max="4" width="14.625" style="1" customWidth="1"/>
    <col min="5" max="5" width="15.00390625" style="1" customWidth="1"/>
    <col min="6" max="16384" width="9.125" style="1" customWidth="1"/>
  </cols>
  <sheetData>
    <row r="1" spans="2:4" ht="22.5" customHeight="1">
      <c r="B1" s="54" t="s">
        <v>91</v>
      </c>
      <c r="D1" s="54"/>
    </row>
    <row r="2" spans="2:4" ht="12.75">
      <c r="B2" s="54" t="s">
        <v>92</v>
      </c>
      <c r="D2" s="1" t="s">
        <v>202</v>
      </c>
    </row>
    <row r="3" spans="2:4" ht="12.75" customHeight="1">
      <c r="B3" s="130"/>
      <c r="C3" s="131"/>
      <c r="D3" s="131"/>
    </row>
    <row r="4" spans="2:5" ht="17.25" customHeight="1">
      <c r="B4" s="55"/>
      <c r="C4" s="132"/>
      <c r="D4" s="54"/>
      <c r="E4" s="2"/>
    </row>
    <row r="5" spans="2:4" ht="24" customHeight="1">
      <c r="B5" s="304" t="s">
        <v>193</v>
      </c>
      <c r="C5" s="304"/>
      <c r="D5" s="304"/>
    </row>
    <row r="6" spans="2:4" ht="18" customHeight="1">
      <c r="B6" s="132"/>
      <c r="C6" s="132"/>
      <c r="D6" s="132"/>
    </row>
    <row r="7" spans="2:4" ht="15.75" customHeight="1" thickBot="1">
      <c r="B7" s="132"/>
      <c r="C7" s="132"/>
      <c r="D7" s="80" t="s">
        <v>88</v>
      </c>
    </row>
    <row r="8" spans="2:5" ht="20.25" customHeight="1">
      <c r="B8" s="25" t="s">
        <v>2</v>
      </c>
      <c r="C8" s="25" t="s">
        <v>3</v>
      </c>
      <c r="D8" s="25" t="s">
        <v>37</v>
      </c>
      <c r="E8" s="25" t="s">
        <v>37</v>
      </c>
    </row>
    <row r="9" spans="2:7" ht="19.5" customHeight="1" thickBot="1">
      <c r="B9" s="26" t="s">
        <v>4</v>
      </c>
      <c r="C9" s="26" t="s">
        <v>5</v>
      </c>
      <c r="D9" s="26" t="s">
        <v>97</v>
      </c>
      <c r="E9" s="26" t="s">
        <v>106</v>
      </c>
      <c r="G9" s="133"/>
    </row>
    <row r="10" spans="2:5" ht="13.5" thickBot="1">
      <c r="B10" s="27">
        <v>1</v>
      </c>
      <c r="C10" s="28">
        <v>2</v>
      </c>
      <c r="D10" s="29">
        <v>4</v>
      </c>
      <c r="E10" s="29">
        <v>4</v>
      </c>
    </row>
    <row r="11" spans="2:5" ht="12.75">
      <c r="B11" s="242" t="s">
        <v>76</v>
      </c>
      <c r="C11" s="243"/>
      <c r="D11" s="244"/>
      <c r="E11" s="244"/>
    </row>
    <row r="12" spans="2:5" ht="15.75">
      <c r="B12" s="245" t="s">
        <v>77</v>
      </c>
      <c r="C12" s="246"/>
      <c r="D12" s="247">
        <f>D13+D14</f>
        <v>2440347</v>
      </c>
      <c r="E12" s="247">
        <f>E13+E14</f>
        <v>2700377</v>
      </c>
    </row>
    <row r="13" spans="2:5" ht="12.75">
      <c r="B13" s="248" t="s">
        <v>78</v>
      </c>
      <c r="C13" s="249"/>
      <c r="D13" s="250">
        <v>538000</v>
      </c>
      <c r="E13" s="250">
        <v>619000</v>
      </c>
    </row>
    <row r="14" spans="2:5" ht="12.75">
      <c r="B14" s="276" t="s">
        <v>79</v>
      </c>
      <c r="C14" s="277"/>
      <c r="D14" s="278">
        <v>1902347</v>
      </c>
      <c r="E14" s="278">
        <v>2081377</v>
      </c>
    </row>
    <row r="15" spans="2:5" ht="31.5">
      <c r="B15" s="252" t="s">
        <v>128</v>
      </c>
      <c r="C15" s="253">
        <v>3100</v>
      </c>
      <c r="D15" s="247">
        <f>SUM(D16:D18)</f>
        <v>6125004</v>
      </c>
      <c r="E15" s="247">
        <f>SUM(E16:E18)</f>
        <v>6685503</v>
      </c>
    </row>
    <row r="16" spans="2:7" ht="25.5">
      <c r="B16" s="254" t="s">
        <v>129</v>
      </c>
      <c r="C16" s="251">
        <v>3111</v>
      </c>
      <c r="D16" s="175">
        <v>4682704</v>
      </c>
      <c r="E16" s="175">
        <v>5191603</v>
      </c>
      <c r="G16" s="136"/>
    </row>
    <row r="17" spans="2:5" ht="25.5">
      <c r="B17" s="254" t="s">
        <v>130</v>
      </c>
      <c r="C17" s="251">
        <v>3112</v>
      </c>
      <c r="D17" s="175">
        <v>1060000</v>
      </c>
      <c r="E17" s="175">
        <v>1072200</v>
      </c>
    </row>
    <row r="18" spans="2:5" ht="25.5">
      <c r="B18" s="254" t="s">
        <v>131</v>
      </c>
      <c r="C18" s="251">
        <v>3113</v>
      </c>
      <c r="D18" s="175">
        <v>382300</v>
      </c>
      <c r="E18" s="175">
        <v>421700</v>
      </c>
    </row>
    <row r="19" spans="2:5" ht="15.75">
      <c r="B19" s="255" t="s">
        <v>132</v>
      </c>
      <c r="C19" s="253">
        <v>6100</v>
      </c>
      <c r="D19" s="247">
        <f>SUM(D20:D20)</f>
        <v>-233000</v>
      </c>
      <c r="E19" s="247">
        <f>SUM(E20:E20)</f>
        <v>-285520</v>
      </c>
    </row>
    <row r="20" spans="2:5" ht="12.75">
      <c r="B20" s="248" t="s">
        <v>133</v>
      </c>
      <c r="C20" s="251">
        <v>6102</v>
      </c>
      <c r="D20" s="250">
        <v>-233000</v>
      </c>
      <c r="E20" s="250">
        <v>-285520</v>
      </c>
    </row>
    <row r="21" spans="2:5" ht="31.5">
      <c r="B21" s="252" t="s">
        <v>134</v>
      </c>
      <c r="C21" s="253">
        <v>6200</v>
      </c>
      <c r="D21" s="256">
        <f>D22+D23</f>
        <v>-241006</v>
      </c>
      <c r="E21" s="256">
        <f>E22+E23</f>
        <v>0</v>
      </c>
    </row>
    <row r="22" spans="2:5" ht="12.75">
      <c r="B22" s="248" t="s">
        <v>81</v>
      </c>
      <c r="C22" s="251">
        <v>0</v>
      </c>
      <c r="D22" s="250">
        <v>0</v>
      </c>
      <c r="E22" s="250">
        <v>0</v>
      </c>
    </row>
    <row r="23" spans="2:5" ht="12.75">
      <c r="B23" s="248" t="s">
        <v>82</v>
      </c>
      <c r="C23" s="251">
        <v>6202</v>
      </c>
      <c r="D23" s="250">
        <v>-241006</v>
      </c>
      <c r="E23" s="250"/>
    </row>
    <row r="24" spans="2:5" ht="15.75">
      <c r="B24" s="255" t="s">
        <v>83</v>
      </c>
      <c r="C24" s="257"/>
      <c r="D24" s="247">
        <f>D25+D26+D28</f>
        <v>500351</v>
      </c>
      <c r="E24" s="247">
        <f>SUM(E26+E27+E28+E29)</f>
        <v>-33332</v>
      </c>
    </row>
    <row r="25" spans="2:5" ht="25.5">
      <c r="B25" s="258" t="s">
        <v>135</v>
      </c>
      <c r="C25" s="251">
        <v>7600</v>
      </c>
      <c r="D25" s="250">
        <v>560114</v>
      </c>
      <c r="E25" s="250"/>
    </row>
    <row r="26" spans="2:5" ht="25.5">
      <c r="B26" s="254" t="s">
        <v>136</v>
      </c>
      <c r="C26" s="251">
        <v>8387</v>
      </c>
      <c r="D26" s="250">
        <v>0</v>
      </c>
      <c r="E26" s="250">
        <v>-150444</v>
      </c>
    </row>
    <row r="27" spans="2:5" ht="12.75">
      <c r="B27" s="254"/>
      <c r="C27" s="251" t="s">
        <v>196</v>
      </c>
      <c r="D27" s="250"/>
      <c r="E27" s="250">
        <v>150444</v>
      </c>
    </row>
    <row r="28" spans="2:5" ht="38.25">
      <c r="B28" s="254" t="s">
        <v>194</v>
      </c>
      <c r="C28" s="251">
        <v>8800</v>
      </c>
      <c r="D28" s="250">
        <v>-59763</v>
      </c>
      <c r="E28" s="250">
        <v>-29448</v>
      </c>
    </row>
    <row r="29" spans="2:5" ht="38.25">
      <c r="B29" s="254" t="s">
        <v>195</v>
      </c>
      <c r="C29" s="251"/>
      <c r="D29" s="250"/>
      <c r="E29" s="250">
        <v>-3884</v>
      </c>
    </row>
    <row r="30" spans="2:5" ht="15.75">
      <c r="B30" s="255" t="s">
        <v>84</v>
      </c>
      <c r="C30" s="253">
        <v>9501</v>
      </c>
      <c r="D30" s="247">
        <v>1755591</v>
      </c>
      <c r="E30" s="247">
        <v>2262040</v>
      </c>
    </row>
    <row r="31" spans="2:5" ht="16.5" thickBot="1">
      <c r="B31" s="259" t="s">
        <v>85</v>
      </c>
      <c r="C31" s="260">
        <v>9502</v>
      </c>
      <c r="D31" s="261">
        <v>19424</v>
      </c>
      <c r="E31" s="261">
        <v>7614</v>
      </c>
    </row>
    <row r="32" spans="2:5" ht="16.5" thickBot="1">
      <c r="B32" s="262" t="s">
        <v>86</v>
      </c>
      <c r="C32" s="263"/>
      <c r="D32" s="264">
        <f>D12+D15+D19+D21+D24+D30+D31</f>
        <v>10366711</v>
      </c>
      <c r="E32" s="264">
        <f>SUM(E12+E15+E19+E24+E30+E31)</f>
        <v>11336682</v>
      </c>
    </row>
    <row r="33" spans="2:5" ht="15.75" thickBot="1">
      <c r="B33" s="151" t="s">
        <v>98</v>
      </c>
      <c r="C33" s="67"/>
      <c r="D33" s="138"/>
      <c r="E33" s="138"/>
    </row>
    <row r="34" spans="2:5" ht="12.75">
      <c r="B34" s="33"/>
      <c r="C34" s="134"/>
      <c r="D34" s="100"/>
      <c r="E34" s="100"/>
    </row>
    <row r="35" spans="2:5" ht="15.75">
      <c r="B35" s="191" t="s">
        <v>40</v>
      </c>
      <c r="C35" s="187"/>
      <c r="D35" s="192">
        <v>1615991</v>
      </c>
      <c r="E35" s="192">
        <f>SUM(E36+E37+E38+E39)</f>
        <v>1809156</v>
      </c>
    </row>
    <row r="36" spans="2:5" ht="12.75">
      <c r="B36" s="178" t="s">
        <v>124</v>
      </c>
      <c r="C36" s="42"/>
      <c r="D36" s="190"/>
      <c r="E36" s="190">
        <v>687700</v>
      </c>
    </row>
    <row r="37" spans="2:5" ht="12.75">
      <c r="B37" s="294" t="s">
        <v>125</v>
      </c>
      <c r="C37" s="295"/>
      <c r="D37" s="297"/>
      <c r="E37" s="297">
        <v>807070</v>
      </c>
    </row>
    <row r="38" spans="2:5" ht="12.75">
      <c r="B38" s="178" t="s">
        <v>126</v>
      </c>
      <c r="C38" s="42"/>
      <c r="D38" s="100"/>
      <c r="E38" s="190">
        <v>310000</v>
      </c>
    </row>
    <row r="39" spans="2:5" ht="12.75">
      <c r="B39" s="178" t="s">
        <v>188</v>
      </c>
      <c r="C39" s="42"/>
      <c r="D39" s="100"/>
      <c r="E39" s="190">
        <v>4386</v>
      </c>
    </row>
    <row r="40" spans="2:5" ht="15.75">
      <c r="B40" s="191" t="s">
        <v>42</v>
      </c>
      <c r="C40" s="187"/>
      <c r="D40" s="193">
        <v>111282</v>
      </c>
      <c r="E40" s="193">
        <f>SUM(E41+E42+E43)</f>
        <v>142560</v>
      </c>
    </row>
    <row r="41" spans="2:5" ht="12.75">
      <c r="B41" s="178" t="s">
        <v>124</v>
      </c>
      <c r="C41" s="42"/>
      <c r="D41" s="135"/>
      <c r="E41" s="135">
        <v>116920</v>
      </c>
    </row>
    <row r="42" spans="2:5" ht="12.75">
      <c r="B42" s="178" t="s">
        <v>125</v>
      </c>
      <c r="C42" s="42"/>
      <c r="D42" s="135"/>
      <c r="E42" s="135">
        <v>0</v>
      </c>
    </row>
    <row r="43" spans="2:5" ht="12.75">
      <c r="B43" s="178" t="s">
        <v>188</v>
      </c>
      <c r="C43" s="42"/>
      <c r="D43" s="135"/>
      <c r="E43" s="135">
        <v>25640</v>
      </c>
    </row>
    <row r="44" spans="2:5" ht="15.75">
      <c r="B44" s="189" t="s">
        <v>47</v>
      </c>
      <c r="C44" s="187"/>
      <c r="D44" s="193">
        <v>4117821</v>
      </c>
      <c r="E44" s="193">
        <f>SUM(E45+E46+E47+E48+E49)</f>
        <v>4232125</v>
      </c>
    </row>
    <row r="45" spans="2:5" ht="12.75">
      <c r="B45" s="178" t="s">
        <v>124</v>
      </c>
      <c r="C45" s="42"/>
      <c r="D45" s="135"/>
      <c r="E45" s="135">
        <v>3415773</v>
      </c>
    </row>
    <row r="46" spans="2:5" ht="12.75">
      <c r="B46" s="294" t="s">
        <v>125</v>
      </c>
      <c r="C46" s="295"/>
      <c r="D46" s="296"/>
      <c r="E46" s="296">
        <v>374890</v>
      </c>
    </row>
    <row r="47" spans="2:5" ht="12.75">
      <c r="B47" s="178" t="s">
        <v>126</v>
      </c>
      <c r="C47" s="42"/>
      <c r="D47" s="135"/>
      <c r="E47" s="135">
        <v>27411</v>
      </c>
    </row>
    <row r="48" spans="2:5" ht="12.75">
      <c r="B48" s="178" t="s">
        <v>188</v>
      </c>
      <c r="C48" s="42"/>
      <c r="D48" s="135"/>
      <c r="E48" s="135">
        <v>414051</v>
      </c>
    </row>
    <row r="49" spans="2:5" ht="12.75">
      <c r="B49" s="178" t="s">
        <v>192</v>
      </c>
      <c r="C49" s="42"/>
      <c r="D49" s="135"/>
      <c r="E49" s="135">
        <v>0</v>
      </c>
    </row>
    <row r="50" spans="2:5" ht="15.75">
      <c r="B50" s="189" t="s">
        <v>48</v>
      </c>
      <c r="C50" s="187"/>
      <c r="D50" s="193">
        <v>176195</v>
      </c>
      <c r="E50" s="193">
        <f>SUM(E51+E52+E53)</f>
        <v>212734</v>
      </c>
    </row>
    <row r="51" spans="2:5" ht="12.75">
      <c r="B51" s="178" t="s">
        <v>124</v>
      </c>
      <c r="C51" s="42"/>
      <c r="D51" s="99"/>
      <c r="E51" s="99">
        <v>102256</v>
      </c>
    </row>
    <row r="52" spans="2:5" ht="12.75">
      <c r="B52" s="294" t="s">
        <v>125</v>
      </c>
      <c r="C52" s="295"/>
      <c r="D52" s="300"/>
      <c r="E52" s="300">
        <v>100000</v>
      </c>
    </row>
    <row r="53" spans="2:5" ht="12.75">
      <c r="B53" s="178" t="s">
        <v>189</v>
      </c>
      <c r="C53" s="42"/>
      <c r="D53" s="99"/>
      <c r="E53" s="99">
        <v>10478</v>
      </c>
    </row>
    <row r="54" spans="2:5" ht="15.75">
      <c r="B54" s="189" t="s">
        <v>49</v>
      </c>
      <c r="C54" s="187"/>
      <c r="D54" s="193">
        <v>371807</v>
      </c>
      <c r="E54" s="193">
        <f>SUM(E55+E56+E57)</f>
        <v>640256</v>
      </c>
    </row>
    <row r="55" spans="2:5" ht="12.75">
      <c r="B55" s="178" t="s">
        <v>124</v>
      </c>
      <c r="C55" s="42"/>
      <c r="D55" s="99"/>
      <c r="E55" s="99">
        <v>446112</v>
      </c>
    </row>
    <row r="56" spans="2:5" ht="12.75">
      <c r="B56" s="178" t="s">
        <v>125</v>
      </c>
      <c r="C56" s="42"/>
      <c r="D56" s="99"/>
      <c r="E56" s="99">
        <v>81220</v>
      </c>
    </row>
    <row r="57" spans="2:5" ht="12.75">
      <c r="B57" s="178" t="s">
        <v>190</v>
      </c>
      <c r="C57" s="42"/>
      <c r="D57" s="99"/>
      <c r="E57" s="99">
        <v>112924</v>
      </c>
    </row>
    <row r="58" spans="2:8" ht="31.5">
      <c r="B58" s="188" t="s">
        <v>90</v>
      </c>
      <c r="C58" s="187"/>
      <c r="D58" s="193">
        <v>1046910</v>
      </c>
      <c r="E58" s="193">
        <f>SUM(E59+E60)</f>
        <v>1024205</v>
      </c>
      <c r="H58" s="1" t="s">
        <v>99</v>
      </c>
    </row>
    <row r="59" spans="2:5" ht="12.75">
      <c r="B59" s="178" t="s">
        <v>124</v>
      </c>
      <c r="C59" s="156"/>
      <c r="D59" s="157"/>
      <c r="E59" s="157">
        <v>0</v>
      </c>
    </row>
    <row r="60" spans="2:5" ht="12.75">
      <c r="B60" s="178" t="s">
        <v>125</v>
      </c>
      <c r="C60" s="156"/>
      <c r="D60" s="157"/>
      <c r="E60" s="157">
        <v>1024205</v>
      </c>
    </row>
    <row r="61" spans="2:5" ht="31.5">
      <c r="B61" s="188" t="s">
        <v>52</v>
      </c>
      <c r="C61" s="198"/>
      <c r="D61" s="199">
        <v>706582</v>
      </c>
      <c r="E61" s="200">
        <f>SUM(E62+E63+E64)</f>
        <v>702529</v>
      </c>
    </row>
    <row r="62" spans="2:5" ht="12.75">
      <c r="B62" s="178" t="s">
        <v>124</v>
      </c>
      <c r="C62" s="156"/>
      <c r="D62" s="157"/>
      <c r="E62" s="157">
        <v>495652</v>
      </c>
    </row>
    <row r="63" spans="2:5" ht="12.75">
      <c r="B63" s="294" t="s">
        <v>125</v>
      </c>
      <c r="C63" s="298"/>
      <c r="D63" s="299"/>
      <c r="E63" s="299">
        <v>184496</v>
      </c>
    </row>
    <row r="64" spans="2:5" ht="12.75">
      <c r="B64" s="178" t="s">
        <v>188</v>
      </c>
      <c r="C64" s="156"/>
      <c r="D64" s="157"/>
      <c r="E64" s="157">
        <v>22381</v>
      </c>
    </row>
    <row r="65" spans="2:5" ht="31.5">
      <c r="B65" s="188" t="s">
        <v>55</v>
      </c>
      <c r="C65" s="156"/>
      <c r="D65" s="197">
        <v>356068</v>
      </c>
      <c r="E65" s="193">
        <f>SUM(E66+E67+E68)</f>
        <v>344955</v>
      </c>
    </row>
    <row r="66" spans="2:5" ht="12.75">
      <c r="B66" s="178" t="s">
        <v>124</v>
      </c>
      <c r="C66" s="156"/>
      <c r="D66" s="157"/>
      <c r="E66" s="157">
        <v>0</v>
      </c>
    </row>
    <row r="67" spans="2:5" ht="12.75">
      <c r="B67" s="178" t="s">
        <v>125</v>
      </c>
      <c r="C67" s="156"/>
      <c r="D67" s="157"/>
      <c r="E67" s="157">
        <v>344955</v>
      </c>
    </row>
    <row r="68" spans="2:5" ht="12.75">
      <c r="B68" s="178" t="s">
        <v>188</v>
      </c>
      <c r="C68" s="156"/>
      <c r="D68" s="157"/>
      <c r="E68" s="157">
        <v>0</v>
      </c>
    </row>
    <row r="69" spans="2:5" ht="15.75">
      <c r="B69" s="194" t="s">
        <v>36</v>
      </c>
      <c r="C69" s="201"/>
      <c r="D69" s="197">
        <v>1594055</v>
      </c>
      <c r="E69" s="193">
        <f>SUM(E70+E71+E72)</f>
        <v>2218161.7</v>
      </c>
    </row>
    <row r="70" spans="2:5" ht="12.75">
      <c r="B70" s="178" t="s">
        <v>124</v>
      </c>
      <c r="C70" s="156"/>
      <c r="D70" s="157"/>
      <c r="E70" s="157">
        <v>260876</v>
      </c>
    </row>
    <row r="71" spans="2:5" ht="12.75">
      <c r="B71" s="178" t="s">
        <v>125</v>
      </c>
      <c r="C71" s="156"/>
      <c r="D71" s="157"/>
      <c r="E71" s="157">
        <v>554700</v>
      </c>
    </row>
    <row r="72" spans="2:5" ht="12.75">
      <c r="B72" s="178" t="s">
        <v>191</v>
      </c>
      <c r="C72" s="156"/>
      <c r="D72" s="157"/>
      <c r="E72" s="157">
        <v>1402585.7</v>
      </c>
    </row>
    <row r="73" spans="2:5" ht="15.75">
      <c r="B73" s="194" t="s">
        <v>68</v>
      </c>
      <c r="C73" s="195">
        <v>910</v>
      </c>
      <c r="D73" s="196"/>
      <c r="E73" s="196">
        <v>10000</v>
      </c>
    </row>
    <row r="74" spans="2:5" ht="16.5" thickBot="1">
      <c r="B74" s="202" t="s">
        <v>73</v>
      </c>
      <c r="C74" s="203"/>
      <c r="D74" s="204">
        <v>270000</v>
      </c>
      <c r="E74" s="204">
        <v>0</v>
      </c>
    </row>
    <row r="75" spans="2:5" ht="16.5" thickBot="1">
      <c r="B75" s="93" t="s">
        <v>87</v>
      </c>
      <c r="C75" s="205"/>
      <c r="D75" s="111">
        <f>SUM(D34:D74)</f>
        <v>10366711</v>
      </c>
      <c r="E75" s="111">
        <f>SUM(E35+E40+E44+E50+E54+E58+E61+E65+E69+E73)</f>
        <v>11336681.7</v>
      </c>
    </row>
    <row r="76" spans="2:4" ht="15">
      <c r="B76" s="139"/>
      <c r="C76" s="94"/>
      <c r="D76" s="140">
        <v>1</v>
      </c>
    </row>
    <row r="77" spans="2:5" ht="12.75">
      <c r="B77" s="79"/>
      <c r="C77" s="141"/>
      <c r="D77" s="55"/>
      <c r="E77" s="223">
        <f>SUM(E32-E75)</f>
        <v>0.30000000074505806</v>
      </c>
    </row>
    <row r="78" spans="2:4" ht="12.75">
      <c r="B78" s="55"/>
      <c r="C78" s="141"/>
      <c r="D78" s="55"/>
    </row>
    <row r="79" spans="2:4" ht="12.75">
      <c r="B79" s="55"/>
      <c r="C79" s="141"/>
      <c r="D79" s="55"/>
    </row>
    <row r="80" spans="2:4" ht="12.75">
      <c r="B80" s="55"/>
      <c r="C80" s="141"/>
      <c r="D80" s="55"/>
    </row>
    <row r="81" spans="2:4" ht="12.75">
      <c r="B81" s="56"/>
      <c r="C81" s="55"/>
      <c r="D81" s="56"/>
    </row>
    <row r="82" spans="2:4" ht="12.75">
      <c r="B82" s="55"/>
      <c r="C82" s="55"/>
      <c r="D82" s="56"/>
    </row>
    <row r="83" spans="2:4" ht="12.75">
      <c r="B83" s="55"/>
      <c r="C83" s="141"/>
      <c r="D83" s="55"/>
    </row>
    <row r="84" spans="2:4" ht="12.75">
      <c r="B84" s="55"/>
      <c r="C84" s="141"/>
      <c r="D84" s="55"/>
    </row>
    <row r="85" spans="2:4" ht="12.75">
      <c r="B85" s="55"/>
      <c r="C85" s="141"/>
      <c r="D85" s="55"/>
    </row>
    <row r="86" spans="2:4" ht="12.75">
      <c r="B86" s="56"/>
      <c r="C86" s="55"/>
      <c r="D86" s="55"/>
    </row>
    <row r="87" spans="2:4" ht="15">
      <c r="B87" s="142"/>
      <c r="C87" s="142"/>
      <c r="D87" s="143"/>
    </row>
    <row r="88" spans="2:4" ht="12.75">
      <c r="B88" s="55"/>
      <c r="C88" s="55"/>
      <c r="D88" s="55"/>
    </row>
    <row r="89" spans="2:4" ht="12.75">
      <c r="B89" s="55"/>
      <c r="C89" s="55"/>
      <c r="D89" s="55"/>
    </row>
    <row r="90" ht="12.75">
      <c r="B90" s="144"/>
    </row>
    <row r="91" ht="12.75">
      <c r="B91" s="144"/>
    </row>
    <row r="92" spans="2:4" ht="14.25">
      <c r="B92" s="145"/>
      <c r="D92" s="146"/>
    </row>
    <row r="93" spans="2:4" ht="14.25">
      <c r="B93" s="145"/>
      <c r="D93" s="146"/>
    </row>
  </sheetData>
  <sheetProtection/>
  <mergeCells count="1"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PageLayoutView="0" workbookViewId="0" topLeftCell="A243">
      <selection activeCell="H258" sqref="H258"/>
    </sheetView>
  </sheetViews>
  <sheetFormatPr defaultColWidth="9.125" defaultRowHeight="12.75"/>
  <cols>
    <col min="1" max="1" width="55.125" style="2" customWidth="1"/>
    <col min="2" max="2" width="10.625" style="2" customWidth="1"/>
    <col min="3" max="3" width="17.125" style="2" customWidth="1"/>
    <col min="4" max="4" width="18.375" style="2" customWidth="1"/>
    <col min="5" max="6" width="9.125" style="2" customWidth="1"/>
    <col min="7" max="7" width="12.50390625" style="2" customWidth="1"/>
    <col min="8" max="16384" width="9.125" style="2" customWidth="1"/>
  </cols>
  <sheetData>
    <row r="1" spans="1:4" ht="17.25" customHeight="1">
      <c r="A1" s="25" t="s">
        <v>204</v>
      </c>
      <c r="B1" s="25" t="s">
        <v>3</v>
      </c>
      <c r="C1" s="25" t="s">
        <v>37</v>
      </c>
      <c r="D1" s="25" t="s">
        <v>37</v>
      </c>
    </row>
    <row r="2" spans="1:4" ht="16.5" customHeight="1" thickBot="1">
      <c r="A2" s="26" t="s">
        <v>4</v>
      </c>
      <c r="B2" s="26" t="s">
        <v>5</v>
      </c>
      <c r="C2" s="26" t="s">
        <v>97</v>
      </c>
      <c r="D2" s="26" t="s">
        <v>107</v>
      </c>
    </row>
    <row r="3" spans="1:4" ht="12" customHeight="1" thickBot="1">
      <c r="A3" s="27">
        <v>1</v>
      </c>
      <c r="B3" s="28">
        <v>2</v>
      </c>
      <c r="C3" s="29">
        <v>3</v>
      </c>
      <c r="D3" s="29">
        <v>4</v>
      </c>
    </row>
    <row r="4" spans="1:4" ht="15" customHeight="1">
      <c r="A4" s="57" t="s">
        <v>205</v>
      </c>
      <c r="B4" s="58"/>
      <c r="C4" s="45"/>
      <c r="D4" s="45"/>
    </row>
    <row r="5" spans="1:4" ht="15.75">
      <c r="A5" s="210" t="s">
        <v>32</v>
      </c>
      <c r="B5" s="211"/>
      <c r="C5" s="212"/>
      <c r="D5" s="212"/>
    </row>
    <row r="6" spans="1:4" ht="15.75">
      <c r="A6" s="189" t="s">
        <v>9</v>
      </c>
      <c r="B6" s="207">
        <v>2400</v>
      </c>
      <c r="C6" s="196">
        <f>C7+C8+C9</f>
        <v>69779</v>
      </c>
      <c r="D6" s="196">
        <f>D7+D8+D9</f>
        <v>74794</v>
      </c>
    </row>
    <row r="7" spans="1:5" ht="25.5">
      <c r="A7" s="206" t="s">
        <v>137</v>
      </c>
      <c r="B7" s="149">
        <v>2404</v>
      </c>
      <c r="C7" s="148">
        <v>4700</v>
      </c>
      <c r="D7" s="148">
        <v>10624</v>
      </c>
      <c r="E7" s="79"/>
    </row>
    <row r="8" spans="1:5" ht="12.75">
      <c r="A8" s="63" t="s">
        <v>10</v>
      </c>
      <c r="B8" s="64">
        <v>2405</v>
      </c>
      <c r="C8" s="113">
        <v>18554</v>
      </c>
      <c r="D8" s="113">
        <v>14908</v>
      </c>
      <c r="E8" s="153"/>
    </row>
    <row r="9" spans="1:5" ht="12.75">
      <c r="A9" s="63" t="s">
        <v>11</v>
      </c>
      <c r="B9" s="64">
        <v>2406</v>
      </c>
      <c r="C9" s="113">
        <v>46525</v>
      </c>
      <c r="D9" s="113">
        <v>49262</v>
      </c>
      <c r="E9" s="153"/>
    </row>
    <row r="10" spans="1:5" ht="31.5">
      <c r="A10" s="188" t="s">
        <v>138</v>
      </c>
      <c r="B10" s="207">
        <v>3700</v>
      </c>
      <c r="C10" s="196">
        <f>C11</f>
        <v>-2093</v>
      </c>
      <c r="D10" s="196">
        <f>D11</f>
        <v>-1984</v>
      </c>
      <c r="E10" s="154"/>
    </row>
    <row r="11" spans="1:5" ht="26.25" thickBot="1">
      <c r="A11" s="159" t="s">
        <v>139</v>
      </c>
      <c r="B11" s="64">
        <v>3702</v>
      </c>
      <c r="C11" s="113">
        <v>-2093</v>
      </c>
      <c r="D11" s="113">
        <v>-1984</v>
      </c>
      <c r="E11" s="153"/>
    </row>
    <row r="12" spans="1:4" ht="16.5" thickBot="1">
      <c r="A12" s="93" t="s">
        <v>89</v>
      </c>
      <c r="B12" s="208"/>
      <c r="C12" s="209">
        <f>C6+C10</f>
        <v>67686</v>
      </c>
      <c r="D12" s="209">
        <f>D6+D10</f>
        <v>72810</v>
      </c>
    </row>
    <row r="13" spans="1:4" ht="15.75">
      <c r="A13" s="210" t="s">
        <v>19</v>
      </c>
      <c r="B13" s="59"/>
      <c r="C13" s="100"/>
      <c r="D13" s="100"/>
    </row>
    <row r="14" spans="1:4" ht="15">
      <c r="A14" s="61" t="s">
        <v>140</v>
      </c>
      <c r="B14" s="62">
        <v>3110</v>
      </c>
      <c r="C14" s="107">
        <f>SUM(C15:C16)</f>
        <v>4717704</v>
      </c>
      <c r="D14" s="107">
        <f>SUM(D15:D16)</f>
        <v>5208603</v>
      </c>
    </row>
    <row r="15" spans="1:4" ht="25.5">
      <c r="A15" s="159" t="s">
        <v>141</v>
      </c>
      <c r="B15" s="64">
        <v>3111</v>
      </c>
      <c r="C15" s="96">
        <v>4682704</v>
      </c>
      <c r="D15" s="96">
        <v>5191603</v>
      </c>
    </row>
    <row r="16" spans="1:4" ht="26.25" thickBot="1">
      <c r="A16" s="159" t="s">
        <v>142</v>
      </c>
      <c r="B16" s="64">
        <v>3113</v>
      </c>
      <c r="C16" s="160">
        <v>35000</v>
      </c>
      <c r="D16" s="160">
        <v>17000</v>
      </c>
    </row>
    <row r="17" spans="1:4" ht="15.75" customHeight="1" thickBot="1">
      <c r="A17" s="93" t="s">
        <v>21</v>
      </c>
      <c r="B17" s="67"/>
      <c r="C17" s="108">
        <f>SUM(C15:C16)</f>
        <v>4717704</v>
      </c>
      <c r="D17" s="108">
        <f>SUM(D15:D16)</f>
        <v>5208603</v>
      </c>
    </row>
    <row r="18" spans="1:4" ht="27" customHeight="1">
      <c r="A18" s="214" t="s">
        <v>143</v>
      </c>
      <c r="B18" s="62">
        <v>6200</v>
      </c>
      <c r="C18" s="118">
        <f>C19</f>
        <v>0</v>
      </c>
      <c r="D18" s="118">
        <f>D19</f>
        <v>0</v>
      </c>
    </row>
    <row r="19" spans="1:4" ht="12.75" customHeight="1">
      <c r="A19" s="89" t="s">
        <v>28</v>
      </c>
      <c r="B19" s="64">
        <v>6202</v>
      </c>
      <c r="C19" s="155">
        <v>0</v>
      </c>
      <c r="D19" s="155">
        <v>0</v>
      </c>
    </row>
    <row r="20" spans="1:4" ht="28.5" customHeight="1">
      <c r="A20" s="215" t="s">
        <v>144</v>
      </c>
      <c r="B20" s="71">
        <v>8803</v>
      </c>
      <c r="C20" s="109">
        <v>-17219</v>
      </c>
      <c r="D20" s="227">
        <v>-29448</v>
      </c>
    </row>
    <row r="21" spans="1:4" ht="28.5" customHeight="1">
      <c r="A21" s="215" t="s">
        <v>144</v>
      </c>
      <c r="B21" s="70">
        <v>8803</v>
      </c>
      <c r="C21" s="119"/>
      <c r="D21" s="239">
        <v>-3884</v>
      </c>
    </row>
    <row r="22" spans="1:4" ht="14.25" customHeight="1">
      <c r="A22" s="69" t="s">
        <v>33</v>
      </c>
      <c r="B22" s="70">
        <v>9501</v>
      </c>
      <c r="C22" s="161">
        <v>797465</v>
      </c>
      <c r="D22" s="224">
        <v>858798</v>
      </c>
    </row>
    <row r="23" spans="1:4" ht="15.75" thickBot="1">
      <c r="A23" s="69" t="s">
        <v>34</v>
      </c>
      <c r="B23" s="70">
        <v>9502</v>
      </c>
      <c r="C23" s="110">
        <v>15694</v>
      </c>
      <c r="D23" s="110">
        <v>3884</v>
      </c>
    </row>
    <row r="24" spans="1:4" ht="16.5" customHeight="1" thickBot="1">
      <c r="A24" s="172" t="s">
        <v>22</v>
      </c>
      <c r="B24" s="173"/>
      <c r="C24" s="174">
        <f>C12+C17+C18+C20+C22+C23</f>
        <v>5581330</v>
      </c>
      <c r="D24" s="174">
        <f>D12+D17+D18+D20+D22+D23+D21</f>
        <v>6110763</v>
      </c>
    </row>
    <row r="25" spans="1:5" ht="15" customHeight="1">
      <c r="A25" s="57" t="s">
        <v>206</v>
      </c>
      <c r="B25" s="58"/>
      <c r="C25" s="45"/>
      <c r="D25" s="45"/>
      <c r="E25" s="4"/>
    </row>
    <row r="26" spans="1:4" ht="12.75">
      <c r="A26" s="74" t="s">
        <v>0</v>
      </c>
      <c r="B26" s="64"/>
      <c r="C26" s="51"/>
      <c r="D26" s="51"/>
    </row>
    <row r="27" spans="1:7" ht="12.75">
      <c r="A27" s="38" t="s">
        <v>30</v>
      </c>
      <c r="B27" s="62">
        <v>103</v>
      </c>
      <c r="C27" s="118">
        <v>16000</v>
      </c>
      <c r="D27" s="184">
        <v>16500</v>
      </c>
      <c r="G27" s="12"/>
    </row>
    <row r="28" spans="1:7" ht="12.75">
      <c r="A28" s="38" t="s">
        <v>145</v>
      </c>
      <c r="B28" s="62">
        <v>1300</v>
      </c>
      <c r="C28" s="95">
        <f>C29+C30+C31+C32</f>
        <v>522000</v>
      </c>
      <c r="D28" s="95">
        <f>D29+D30+D31+D32</f>
        <v>602000</v>
      </c>
      <c r="G28" s="12"/>
    </row>
    <row r="29" spans="1:7" ht="12.75">
      <c r="A29" s="63" t="s">
        <v>6</v>
      </c>
      <c r="B29" s="64">
        <v>1301</v>
      </c>
      <c r="C29" s="113">
        <v>140000</v>
      </c>
      <c r="D29" s="175">
        <v>170000</v>
      </c>
      <c r="G29" s="12"/>
    </row>
    <row r="30" spans="1:7" ht="12.75">
      <c r="A30" s="63" t="s">
        <v>7</v>
      </c>
      <c r="B30" s="64">
        <v>1303</v>
      </c>
      <c r="C30" s="97">
        <v>250000</v>
      </c>
      <c r="D30" s="175">
        <v>290000</v>
      </c>
      <c r="G30" s="12"/>
    </row>
    <row r="31" spans="1:4" ht="25.5">
      <c r="A31" s="159" t="s">
        <v>146</v>
      </c>
      <c r="B31" s="64">
        <v>1304</v>
      </c>
      <c r="C31" s="97">
        <v>130000</v>
      </c>
      <c r="D31" s="175">
        <v>140000</v>
      </c>
    </row>
    <row r="32" spans="1:7" ht="12.75">
      <c r="A32" s="63" t="s">
        <v>35</v>
      </c>
      <c r="B32" s="64">
        <v>1308</v>
      </c>
      <c r="C32" s="97">
        <v>2000</v>
      </c>
      <c r="D32" s="175">
        <v>2000</v>
      </c>
      <c r="G32" s="12"/>
    </row>
    <row r="33" spans="1:7" ht="13.5" thickBot="1">
      <c r="A33" s="35" t="s">
        <v>75</v>
      </c>
      <c r="B33" s="70">
        <v>2000</v>
      </c>
      <c r="C33" s="106"/>
      <c r="D33" s="106">
        <v>500</v>
      </c>
      <c r="G33" s="12"/>
    </row>
    <row r="34" spans="1:7" ht="13.5" thickBot="1">
      <c r="A34" s="66" t="s">
        <v>8</v>
      </c>
      <c r="B34" s="67"/>
      <c r="C34" s="112">
        <f>C27+C28+C33</f>
        <v>538000</v>
      </c>
      <c r="D34" s="112">
        <f>D27+D28+D33</f>
        <v>619000</v>
      </c>
      <c r="G34" s="12"/>
    </row>
    <row r="35" spans="1:4" ht="12.75">
      <c r="A35" s="75" t="s">
        <v>1</v>
      </c>
      <c r="B35" s="68"/>
      <c r="C35" s="109"/>
      <c r="D35" s="109"/>
    </row>
    <row r="36" spans="1:7" ht="12.75">
      <c r="A36" s="38" t="s">
        <v>9</v>
      </c>
      <c r="B36" s="62">
        <v>2400</v>
      </c>
      <c r="C36" s="118">
        <f>SUM(C37:C40)</f>
        <v>904000</v>
      </c>
      <c r="D36" s="118">
        <f>SUM(D37:D40)</f>
        <v>985000</v>
      </c>
      <c r="G36" s="12"/>
    </row>
    <row r="37" spans="1:4" ht="25.5">
      <c r="A37" s="206" t="s">
        <v>147</v>
      </c>
      <c r="B37" s="149">
        <v>2404</v>
      </c>
      <c r="C37" s="113">
        <v>200000</v>
      </c>
      <c r="D37" s="175">
        <v>251000</v>
      </c>
    </row>
    <row r="38" spans="1:7" ht="12.75">
      <c r="A38" s="63" t="s">
        <v>10</v>
      </c>
      <c r="B38" s="64">
        <v>2405</v>
      </c>
      <c r="C38" s="113">
        <v>90000</v>
      </c>
      <c r="D38" s="113">
        <v>90000</v>
      </c>
      <c r="G38" s="12"/>
    </row>
    <row r="39" spans="1:7" ht="36">
      <c r="A39" s="290" t="s">
        <v>216</v>
      </c>
      <c r="B39" s="291">
        <v>2406</v>
      </c>
      <c r="C39" s="292">
        <v>600000</v>
      </c>
      <c r="D39" s="292">
        <v>630000</v>
      </c>
      <c r="G39" s="12"/>
    </row>
    <row r="40" spans="1:7" ht="12.75">
      <c r="A40" s="63" t="s">
        <v>148</v>
      </c>
      <c r="B40" s="64">
        <v>2407</v>
      </c>
      <c r="C40" s="114">
        <v>14000</v>
      </c>
      <c r="D40" s="114">
        <v>14000</v>
      </c>
      <c r="G40" s="12"/>
    </row>
    <row r="41" spans="1:7" ht="12.75">
      <c r="A41" s="38" t="s">
        <v>12</v>
      </c>
      <c r="B41" s="62">
        <v>2700</v>
      </c>
      <c r="C41" s="95">
        <f>SUM(C42:C50)</f>
        <v>823661</v>
      </c>
      <c r="D41" s="95">
        <f>SUM(D42:D50)</f>
        <v>845661</v>
      </c>
      <c r="G41" s="12"/>
    </row>
    <row r="42" spans="1:7" ht="31.5">
      <c r="A42" s="288" t="s">
        <v>215</v>
      </c>
      <c r="B42" s="289">
        <v>2701</v>
      </c>
      <c r="C42" s="281">
        <v>120000</v>
      </c>
      <c r="D42" s="281">
        <v>123000</v>
      </c>
      <c r="G42" s="12"/>
    </row>
    <row r="43" spans="1:4" ht="38.25">
      <c r="A43" s="159" t="s">
        <v>149</v>
      </c>
      <c r="B43" s="64">
        <v>2705</v>
      </c>
      <c r="C43" s="113">
        <v>14000</v>
      </c>
      <c r="D43" s="113">
        <v>14000</v>
      </c>
    </row>
    <row r="44" spans="1:7" ht="12.75">
      <c r="A44" s="63" t="s">
        <v>13</v>
      </c>
      <c r="B44" s="64">
        <v>2707</v>
      </c>
      <c r="C44" s="113">
        <v>534161</v>
      </c>
      <c r="D44" s="175">
        <v>534161</v>
      </c>
      <c r="F44" s="2" t="s">
        <v>80</v>
      </c>
      <c r="G44" s="12"/>
    </row>
    <row r="45" spans="1:7" ht="25.5">
      <c r="A45" s="159" t="s">
        <v>150</v>
      </c>
      <c r="B45" s="64">
        <v>2708</v>
      </c>
      <c r="C45" s="97">
        <v>8000</v>
      </c>
      <c r="D45" s="175">
        <v>8000</v>
      </c>
      <c r="G45" s="12"/>
    </row>
    <row r="46" spans="1:7" ht="12.75">
      <c r="A46" s="301" t="s">
        <v>222</v>
      </c>
      <c r="B46" s="302">
        <v>2710</v>
      </c>
      <c r="C46" s="268">
        <v>40000</v>
      </c>
      <c r="D46" s="268">
        <v>50000</v>
      </c>
      <c r="G46" s="12"/>
    </row>
    <row r="47" spans="1:7" ht="12.75">
      <c r="A47" s="303" t="s">
        <v>221</v>
      </c>
      <c r="B47" s="302">
        <v>2711</v>
      </c>
      <c r="C47" s="268">
        <v>60000</v>
      </c>
      <c r="D47" s="268">
        <v>70000</v>
      </c>
      <c r="G47" s="12"/>
    </row>
    <row r="48" spans="1:7" ht="12.75">
      <c r="A48" s="76" t="s">
        <v>151</v>
      </c>
      <c r="B48" s="64">
        <v>2715</v>
      </c>
      <c r="C48" s="97">
        <v>500</v>
      </c>
      <c r="D48" s="175">
        <v>500</v>
      </c>
      <c r="G48" s="12"/>
    </row>
    <row r="49" spans="1:7" ht="12.75">
      <c r="A49" s="76" t="s">
        <v>29</v>
      </c>
      <c r="B49" s="64">
        <v>2717</v>
      </c>
      <c r="C49" s="97">
        <v>2000</v>
      </c>
      <c r="D49" s="175">
        <v>2000</v>
      </c>
      <c r="G49" s="169"/>
    </row>
    <row r="50" spans="1:7" ht="13.5" thickBot="1">
      <c r="A50" s="77" t="s">
        <v>14</v>
      </c>
      <c r="B50" s="78">
        <v>2729</v>
      </c>
      <c r="C50" s="115">
        <v>45000</v>
      </c>
      <c r="D50" s="185">
        <v>44000</v>
      </c>
      <c r="G50" s="12"/>
    </row>
    <row r="51" spans="1:7" ht="12.75" customHeight="1">
      <c r="A51" s="81" t="s">
        <v>15</v>
      </c>
      <c r="B51" s="82">
        <v>2800</v>
      </c>
      <c r="C51" s="116">
        <f>C52</f>
        <v>35000</v>
      </c>
      <c r="D51" s="116">
        <f>D52+D53</f>
        <v>84000</v>
      </c>
      <c r="G51" s="12"/>
    </row>
    <row r="52" spans="1:4" ht="54">
      <c r="A52" s="279" t="s">
        <v>211</v>
      </c>
      <c r="B52" s="289">
        <v>2802</v>
      </c>
      <c r="C52" s="281">
        <v>35000</v>
      </c>
      <c r="D52" s="281">
        <v>34000</v>
      </c>
    </row>
    <row r="53" spans="1:7" ht="27" customHeight="1">
      <c r="A53" s="159" t="s">
        <v>152</v>
      </c>
      <c r="B53" s="64">
        <v>2809</v>
      </c>
      <c r="C53" s="97"/>
      <c r="D53" s="268">
        <v>50000</v>
      </c>
      <c r="G53" s="12"/>
    </row>
    <row r="54" spans="1:7" ht="12.75">
      <c r="A54" s="38" t="s">
        <v>24</v>
      </c>
      <c r="B54" s="62">
        <v>3600</v>
      </c>
      <c r="C54" s="117">
        <f>C55</f>
        <v>5000</v>
      </c>
      <c r="D54" s="269">
        <f>D55</f>
        <v>10000</v>
      </c>
      <c r="G54" s="12"/>
    </row>
    <row r="55" spans="1:7" ht="12" customHeight="1">
      <c r="A55" s="63" t="s">
        <v>153</v>
      </c>
      <c r="B55" s="64">
        <v>3619</v>
      </c>
      <c r="C55" s="97">
        <v>5000</v>
      </c>
      <c r="D55" s="268">
        <v>10000</v>
      </c>
      <c r="G55" s="12"/>
    </row>
    <row r="56" spans="1:7" ht="12" customHeight="1">
      <c r="A56" s="63"/>
      <c r="B56" s="64"/>
      <c r="C56" s="97"/>
      <c r="D56" s="97"/>
      <c r="G56" s="12"/>
    </row>
    <row r="57" spans="1:7" ht="12" customHeight="1">
      <c r="A57" s="38" t="s">
        <v>154</v>
      </c>
      <c r="B57" s="62">
        <v>3700</v>
      </c>
      <c r="C57" s="95">
        <f>C58+C59</f>
        <v>-138000</v>
      </c>
      <c r="D57" s="95">
        <f>D58+D59</f>
        <v>-190094</v>
      </c>
      <c r="G57" s="12"/>
    </row>
    <row r="58" spans="1:4" ht="12" customHeight="1">
      <c r="A58" s="63" t="s">
        <v>112</v>
      </c>
      <c r="B58" s="64">
        <v>3701</v>
      </c>
      <c r="C58" s="113">
        <v>-110000</v>
      </c>
      <c r="D58" s="113">
        <v>-164894</v>
      </c>
    </row>
    <row r="59" spans="1:4" ht="26.25" customHeight="1">
      <c r="A59" s="159" t="s">
        <v>155</v>
      </c>
      <c r="B59" s="64">
        <v>3702</v>
      </c>
      <c r="C59" s="113">
        <v>-28000</v>
      </c>
      <c r="D59" s="113">
        <v>-25200</v>
      </c>
    </row>
    <row r="60" spans="1:4" ht="12" customHeight="1">
      <c r="A60" s="63"/>
      <c r="B60" s="64"/>
      <c r="C60" s="97"/>
      <c r="D60" s="97"/>
    </row>
    <row r="61" spans="1:4" ht="25.5">
      <c r="A61" s="186" t="s">
        <v>156</v>
      </c>
      <c r="B61" s="62">
        <v>4000</v>
      </c>
      <c r="C61" s="95">
        <f>SUM(C62:C65)</f>
        <v>200000</v>
      </c>
      <c r="D61" s="95">
        <f>SUM(D62:D65)</f>
        <v>265000</v>
      </c>
    </row>
    <row r="62" spans="1:4" ht="36">
      <c r="A62" s="290" t="s">
        <v>217</v>
      </c>
      <c r="B62" s="293">
        <v>4022</v>
      </c>
      <c r="C62" s="287"/>
      <c r="D62" s="287">
        <v>60000</v>
      </c>
    </row>
    <row r="63" spans="1:4" ht="42.75" customHeight="1">
      <c r="A63" s="290" t="s">
        <v>218</v>
      </c>
      <c r="B63" s="293">
        <v>4029</v>
      </c>
      <c r="C63" s="287"/>
      <c r="D63" s="287">
        <v>25000</v>
      </c>
    </row>
    <row r="64" spans="1:7" ht="12.75">
      <c r="A64" s="63" t="s">
        <v>157</v>
      </c>
      <c r="B64" s="64">
        <v>4030</v>
      </c>
      <c r="C64" s="113"/>
      <c r="D64" s="113"/>
      <c r="G64" s="12"/>
    </row>
    <row r="65" spans="1:7" ht="12.75">
      <c r="A65" s="63" t="s">
        <v>158</v>
      </c>
      <c r="B65" s="64">
        <v>4040</v>
      </c>
      <c r="C65" s="113">
        <v>200000</v>
      </c>
      <c r="D65" s="113">
        <v>180000</v>
      </c>
      <c r="G65" s="12"/>
    </row>
    <row r="66" spans="1:4" ht="12.75">
      <c r="A66" s="63"/>
      <c r="B66" s="64"/>
      <c r="C66" s="113"/>
      <c r="D66" s="113"/>
    </row>
    <row r="67" spans="1:4" ht="12.75">
      <c r="A67" s="38" t="s">
        <v>16</v>
      </c>
      <c r="B67" s="62">
        <v>4100</v>
      </c>
      <c r="C67" s="118">
        <v>5000</v>
      </c>
      <c r="D67" s="118">
        <v>9000</v>
      </c>
    </row>
    <row r="68" spans="1:4" ht="13.5" thickBot="1">
      <c r="A68" s="35"/>
      <c r="B68" s="72"/>
      <c r="C68" s="119"/>
      <c r="D68" s="119"/>
    </row>
    <row r="69" spans="1:4" ht="15.75" customHeight="1" thickBot="1">
      <c r="A69" s="66" t="s">
        <v>17</v>
      </c>
      <c r="B69" s="83"/>
      <c r="C69" s="112">
        <f>C36+C41+C51+C54+C57+C61+C67</f>
        <v>1834661</v>
      </c>
      <c r="D69" s="112">
        <f>D36+D41+D51+D54+D57+D61+D67</f>
        <v>2008567</v>
      </c>
    </row>
    <row r="70" spans="1:4" ht="18.75" customHeight="1" thickBot="1">
      <c r="A70" s="66" t="s">
        <v>18</v>
      </c>
      <c r="B70" s="84"/>
      <c r="C70" s="108">
        <f>C34+C69</f>
        <v>2372661</v>
      </c>
      <c r="D70" s="108">
        <f>D34+D69</f>
        <v>2627567</v>
      </c>
    </row>
    <row r="71" spans="1:4" ht="12.75">
      <c r="A71" s="73"/>
      <c r="B71" s="85"/>
      <c r="C71" s="120"/>
      <c r="D71" s="120"/>
    </row>
    <row r="72" spans="1:4" ht="12.75">
      <c r="A72" s="75" t="s">
        <v>19</v>
      </c>
      <c r="B72" s="68"/>
      <c r="C72" s="121"/>
      <c r="D72" s="121"/>
    </row>
    <row r="73" spans="1:7" ht="12.75">
      <c r="A73" s="38" t="s">
        <v>159</v>
      </c>
      <c r="B73" s="62">
        <v>3110</v>
      </c>
      <c r="C73" s="95">
        <f>SUM(C74:C77)</f>
        <v>1407300</v>
      </c>
      <c r="D73" s="95">
        <f>SUM(D74:D77)</f>
        <v>1476900</v>
      </c>
      <c r="G73" s="12"/>
    </row>
    <row r="74" spans="1:7" ht="25.5">
      <c r="A74" s="159" t="s">
        <v>160</v>
      </c>
      <c r="B74" s="64">
        <v>3112</v>
      </c>
      <c r="C74" s="97">
        <v>993400</v>
      </c>
      <c r="D74" s="175">
        <v>998400</v>
      </c>
      <c r="G74" s="12"/>
    </row>
    <row r="75" spans="1:4" ht="38.25">
      <c r="A75" s="159" t="s">
        <v>161</v>
      </c>
      <c r="B75" s="65">
        <v>3112</v>
      </c>
      <c r="C75" s="98">
        <v>66600</v>
      </c>
      <c r="D75" s="98">
        <v>73800</v>
      </c>
    </row>
    <row r="76" spans="1:4" ht="25.5">
      <c r="A76" s="216" t="s">
        <v>162</v>
      </c>
      <c r="B76" s="65">
        <v>3113</v>
      </c>
      <c r="C76" s="128">
        <v>347300</v>
      </c>
      <c r="D76" s="128">
        <v>404700</v>
      </c>
    </row>
    <row r="77" spans="1:4" ht="12.75" customHeight="1" thickBot="1">
      <c r="A77" s="86"/>
      <c r="B77" s="78"/>
      <c r="C77" s="122"/>
      <c r="D77" s="122"/>
    </row>
    <row r="78" spans="1:4" ht="15">
      <c r="A78" s="87" t="s">
        <v>20</v>
      </c>
      <c r="B78" s="44"/>
      <c r="C78" s="123">
        <f>C73</f>
        <v>1407300</v>
      </c>
      <c r="D78" s="123">
        <f>D73</f>
        <v>1476900</v>
      </c>
    </row>
    <row r="79" spans="1:7" ht="12.75">
      <c r="A79" s="88" t="s">
        <v>163</v>
      </c>
      <c r="B79" s="62">
        <v>6100</v>
      </c>
      <c r="C79" s="95">
        <f>C80</f>
        <v>-233000</v>
      </c>
      <c r="D79" s="95">
        <f>D80</f>
        <v>-285520</v>
      </c>
      <c r="G79" s="12"/>
    </row>
    <row r="80" spans="1:4" ht="25.5">
      <c r="A80" s="217" t="s">
        <v>164</v>
      </c>
      <c r="B80" s="64">
        <v>6102</v>
      </c>
      <c r="C80" s="113">
        <v>-233000</v>
      </c>
      <c r="D80" s="113">
        <v>-285520</v>
      </c>
    </row>
    <row r="81" spans="1:4" ht="24">
      <c r="A81" s="214" t="s">
        <v>143</v>
      </c>
      <c r="B81" s="62">
        <v>6200</v>
      </c>
      <c r="C81" s="118">
        <f>C83</f>
        <v>-241006</v>
      </c>
      <c r="D81" s="118">
        <f>SUM(D82)</f>
        <v>0</v>
      </c>
    </row>
    <row r="82" spans="1:4" ht="12.75">
      <c r="A82" s="147" t="s">
        <v>165</v>
      </c>
      <c r="B82" s="59" t="s">
        <v>196</v>
      </c>
      <c r="C82" s="127"/>
      <c r="D82" s="127">
        <v>0</v>
      </c>
    </row>
    <row r="83" spans="1:4" ht="12.75">
      <c r="A83" s="89" t="s">
        <v>28</v>
      </c>
      <c r="B83" s="64">
        <v>6202</v>
      </c>
      <c r="C83" s="113">
        <v>-241006</v>
      </c>
      <c r="D83" s="127"/>
    </row>
    <row r="84" spans="1:4" ht="26.25">
      <c r="A84" s="218" t="s">
        <v>166</v>
      </c>
      <c r="B84" s="59">
        <v>7600</v>
      </c>
      <c r="C84" s="125">
        <v>560114</v>
      </c>
      <c r="D84" s="125">
        <v>0</v>
      </c>
    </row>
    <row r="85" spans="1:4" ht="15">
      <c r="A85" s="60"/>
      <c r="B85" s="59"/>
      <c r="C85" s="126"/>
      <c r="D85" s="126"/>
    </row>
    <row r="86" spans="1:4" ht="25.5">
      <c r="A86" s="219" t="s">
        <v>167</v>
      </c>
      <c r="B86" s="90">
        <v>8387</v>
      </c>
      <c r="C86" s="127">
        <v>0</v>
      </c>
      <c r="D86" s="127">
        <v>-150444</v>
      </c>
    </row>
    <row r="87" spans="1:4" ht="25.5">
      <c r="A87" s="220" t="s">
        <v>168</v>
      </c>
      <c r="B87" s="90">
        <v>8803</v>
      </c>
      <c r="C87" s="124">
        <v>-42544</v>
      </c>
      <c r="D87" s="124">
        <v>150444</v>
      </c>
    </row>
    <row r="88" spans="1:4" ht="12.75">
      <c r="A88" s="69" t="s">
        <v>33</v>
      </c>
      <c r="B88" s="36">
        <v>9501</v>
      </c>
      <c r="C88" s="118">
        <v>958126</v>
      </c>
      <c r="D88" s="118">
        <v>1403242</v>
      </c>
    </row>
    <row r="89" spans="1:4" ht="13.5" thickBot="1">
      <c r="A89" s="69" t="s">
        <v>34</v>
      </c>
      <c r="B89" s="34">
        <v>9502</v>
      </c>
      <c r="C89" s="106">
        <v>3730</v>
      </c>
      <c r="D89" s="106">
        <v>3730</v>
      </c>
    </row>
    <row r="90" spans="1:4" ht="18.75" customHeight="1" thickBot="1">
      <c r="A90" s="270" t="s">
        <v>23</v>
      </c>
      <c r="B90" s="271">
        <f>B70+B78+B79+B81+B84+B86+B88+B89</f>
        <v>47290</v>
      </c>
      <c r="C90" s="271">
        <f>C70+C78+C79+C81+C84+C86+C87+C88+C89</f>
        <v>4785381</v>
      </c>
      <c r="D90" s="271">
        <f>D70+D78+D79+D81+D84+D86+D87+D88+D89</f>
        <v>5225919</v>
      </c>
    </row>
    <row r="91" spans="1:4" ht="18.75" customHeight="1" thickBot="1">
      <c r="A91" s="66"/>
      <c r="B91" s="92"/>
      <c r="C91" s="111"/>
      <c r="D91" s="111"/>
    </row>
    <row r="92" spans="1:4" ht="18.75" customHeight="1" thickBot="1">
      <c r="A92" s="272" t="s">
        <v>31</v>
      </c>
      <c r="B92" s="273"/>
      <c r="C92" s="271">
        <f>C24+C90</f>
        <v>10366711</v>
      </c>
      <c r="D92" s="271">
        <f>D24+D90</f>
        <v>11336682</v>
      </c>
    </row>
    <row r="93" spans="1:4" ht="15.75" customHeight="1" thickBot="1">
      <c r="A93" s="272" t="s">
        <v>39</v>
      </c>
      <c r="B93" s="273"/>
      <c r="C93" s="271">
        <f>C147+C312</f>
        <v>10287783</v>
      </c>
      <c r="D93" s="271">
        <f>D147+D312</f>
        <v>11336682</v>
      </c>
    </row>
    <row r="94" spans="1:7" ht="15.75" customHeight="1">
      <c r="A94" s="30" t="s">
        <v>203</v>
      </c>
      <c r="B94" s="31"/>
      <c r="C94" s="32"/>
      <c r="D94" s="32"/>
      <c r="G94" s="8"/>
    </row>
    <row r="95" spans="1:7" ht="14.25">
      <c r="A95" s="179" t="s">
        <v>40</v>
      </c>
      <c r="B95" s="237">
        <v>122</v>
      </c>
      <c r="C95" s="238">
        <v>613500</v>
      </c>
      <c r="D95" s="238">
        <f>D99+D98+D97+D96</f>
        <v>687700</v>
      </c>
      <c r="G95" s="104"/>
    </row>
    <row r="96" spans="1:7" ht="25.5">
      <c r="A96" s="221" t="s">
        <v>169</v>
      </c>
      <c r="B96" s="162">
        <v>100</v>
      </c>
      <c r="C96" s="98"/>
      <c r="D96" s="98">
        <v>554430</v>
      </c>
      <c r="G96" s="104"/>
    </row>
    <row r="97" spans="1:7" ht="25.5">
      <c r="A97" s="221" t="s">
        <v>172</v>
      </c>
      <c r="B97" s="162">
        <v>200</v>
      </c>
      <c r="C97" s="98"/>
      <c r="D97" s="98">
        <v>8861</v>
      </c>
      <c r="G97" s="104"/>
    </row>
    <row r="98" spans="1:7" ht="17.25" customHeight="1">
      <c r="A98" s="221" t="s">
        <v>174</v>
      </c>
      <c r="B98" s="162">
        <v>500</v>
      </c>
      <c r="C98" s="98"/>
      <c r="D98" s="98">
        <v>124409</v>
      </c>
      <c r="G98" s="104"/>
    </row>
    <row r="99" spans="1:7" ht="14.25">
      <c r="A99" s="228" t="s">
        <v>100</v>
      </c>
      <c r="B99" s="229"/>
      <c r="C99" s="230">
        <v>44791</v>
      </c>
      <c r="D99" s="230">
        <v>0</v>
      </c>
      <c r="G99" s="104"/>
    </row>
    <row r="100" spans="1:7" ht="14.25">
      <c r="A100" s="179" t="s">
        <v>42</v>
      </c>
      <c r="B100" s="183"/>
      <c r="C100" s="238">
        <f>C101+C102+C107</f>
        <v>111282</v>
      </c>
      <c r="D100" s="238">
        <f>D101+D102+D107</f>
        <v>142560</v>
      </c>
      <c r="E100" s="102"/>
      <c r="F100" s="102"/>
      <c r="G100" s="104"/>
    </row>
    <row r="101" spans="1:7" ht="14.25">
      <c r="A101" s="41" t="s">
        <v>43</v>
      </c>
      <c r="B101" s="40">
        <v>239</v>
      </c>
      <c r="C101" s="113">
        <v>32340</v>
      </c>
      <c r="D101" s="113">
        <v>38430</v>
      </c>
      <c r="E101" s="102"/>
      <c r="F101" s="102"/>
      <c r="G101" s="104"/>
    </row>
    <row r="102" spans="1:7" ht="14.25">
      <c r="A102" s="41" t="s">
        <v>44</v>
      </c>
      <c r="B102" s="40">
        <v>282</v>
      </c>
      <c r="C102" s="113">
        <v>69050</v>
      </c>
      <c r="D102" s="113">
        <v>78490</v>
      </c>
      <c r="E102" s="102"/>
      <c r="F102" s="102"/>
      <c r="G102" s="104"/>
    </row>
    <row r="103" spans="1:7" ht="25.5">
      <c r="A103" s="221" t="s">
        <v>169</v>
      </c>
      <c r="B103" s="162">
        <v>100</v>
      </c>
      <c r="C103" s="113"/>
      <c r="D103" s="113">
        <v>50578</v>
      </c>
      <c r="E103" s="102"/>
      <c r="F103" s="102"/>
      <c r="G103" s="104"/>
    </row>
    <row r="104" spans="1:7" ht="14.25">
      <c r="A104" s="221" t="s">
        <v>173</v>
      </c>
      <c r="B104" s="162">
        <v>201</v>
      </c>
      <c r="C104" s="113"/>
      <c r="D104" s="113">
        <v>14160</v>
      </c>
      <c r="E104" s="102"/>
      <c r="F104" s="102"/>
      <c r="G104" s="104"/>
    </row>
    <row r="105" spans="1:7" ht="25.5">
      <c r="A105" s="221" t="s">
        <v>172</v>
      </c>
      <c r="B105" s="162">
        <v>205</v>
      </c>
      <c r="C105" s="113"/>
      <c r="D105" s="113">
        <v>1580</v>
      </c>
      <c r="E105" s="102"/>
      <c r="F105" s="102"/>
      <c r="G105" s="104"/>
    </row>
    <row r="106" spans="1:7" ht="18.75" customHeight="1">
      <c r="A106" s="221" t="s">
        <v>174</v>
      </c>
      <c r="B106" s="162">
        <v>500</v>
      </c>
      <c r="C106" s="113"/>
      <c r="D106" s="113">
        <v>12172</v>
      </c>
      <c r="E106" s="102"/>
      <c r="F106" s="102"/>
      <c r="G106" s="104"/>
    </row>
    <row r="107" spans="1:7" ht="14.25">
      <c r="A107" s="228" t="s">
        <v>100</v>
      </c>
      <c r="B107" s="229"/>
      <c r="C107" s="231">
        <v>9892</v>
      </c>
      <c r="D107" s="231">
        <v>25640</v>
      </c>
      <c r="E107" s="102"/>
      <c r="F107" s="102"/>
      <c r="G107" s="104"/>
    </row>
    <row r="108" spans="1:7" ht="12.75">
      <c r="A108" s="182" t="s">
        <v>47</v>
      </c>
      <c r="B108" s="183"/>
      <c r="C108" s="168">
        <f>SUM(C109+C110+C111+C112+C113+C114)</f>
        <v>3624984</v>
      </c>
      <c r="D108" s="168">
        <f>SUM(D109+D110+D111+D112+D113+D114)</f>
        <v>3829824</v>
      </c>
      <c r="E108" s="163"/>
      <c r="G108" s="12"/>
    </row>
    <row r="109" spans="1:7" ht="15.75" customHeight="1">
      <c r="A109" s="41" t="s">
        <v>45</v>
      </c>
      <c r="B109" s="40">
        <v>311</v>
      </c>
      <c r="C109" s="113">
        <v>777342</v>
      </c>
      <c r="D109" s="113">
        <v>842322</v>
      </c>
      <c r="E109" s="163"/>
      <c r="F109" s="102"/>
      <c r="G109" s="103"/>
    </row>
    <row r="110" spans="1:7" ht="14.25">
      <c r="A110" s="41" t="s">
        <v>46</v>
      </c>
      <c r="B110" s="40">
        <v>322</v>
      </c>
      <c r="C110" s="113">
        <v>2113041</v>
      </c>
      <c r="D110" s="113">
        <v>2187017</v>
      </c>
      <c r="E110" s="163"/>
      <c r="F110" s="102"/>
      <c r="G110" s="103"/>
    </row>
    <row r="111" spans="1:7" ht="14.25">
      <c r="A111" s="41" t="s">
        <v>58</v>
      </c>
      <c r="B111" s="40">
        <v>326</v>
      </c>
      <c r="C111" s="113">
        <v>291885</v>
      </c>
      <c r="D111" s="113">
        <v>312641</v>
      </c>
      <c r="E111" s="164"/>
      <c r="F111" s="102"/>
      <c r="G111" s="103"/>
    </row>
    <row r="112" spans="1:7" ht="14.25">
      <c r="A112" s="165"/>
      <c r="B112" s="40">
        <v>389</v>
      </c>
      <c r="C112" s="113"/>
      <c r="D112" s="113">
        <v>24000</v>
      </c>
      <c r="E112" s="164"/>
      <c r="F112" s="102"/>
      <c r="G112" s="103"/>
    </row>
    <row r="113" spans="1:8" ht="12.75">
      <c r="A113" s="150" t="s">
        <v>77</v>
      </c>
      <c r="B113" s="40"/>
      <c r="C113" s="113">
        <v>53330</v>
      </c>
      <c r="D113" s="113">
        <v>49793</v>
      </c>
      <c r="E113" s="163"/>
      <c r="G113" s="153"/>
      <c r="H113" s="105"/>
    </row>
    <row r="114" spans="1:8" ht="14.25">
      <c r="A114" s="228" t="s">
        <v>100</v>
      </c>
      <c r="B114" s="229"/>
      <c r="C114" s="231">
        <v>389386</v>
      </c>
      <c r="D114" s="231">
        <v>414051</v>
      </c>
      <c r="E114" s="164"/>
      <c r="G114" s="152"/>
      <c r="H114" s="105"/>
    </row>
    <row r="115" spans="1:8" ht="14.25">
      <c r="A115" s="182" t="s">
        <v>48</v>
      </c>
      <c r="B115" s="183"/>
      <c r="C115" s="168">
        <f>C116+C121+C125</f>
        <v>126195</v>
      </c>
      <c r="D115" s="168">
        <f>D116+D121</f>
        <v>112734</v>
      </c>
      <c r="E115" s="163"/>
      <c r="F115" s="102"/>
      <c r="G115" s="152"/>
      <c r="H115" s="105"/>
    </row>
    <row r="116" spans="1:8" ht="14.25">
      <c r="A116" s="37" t="s">
        <v>113</v>
      </c>
      <c r="B116" s="36">
        <v>431</v>
      </c>
      <c r="C116" s="118">
        <v>27210</v>
      </c>
      <c r="D116" s="118">
        <f>SUM(D117+D118+D119+D120)</f>
        <v>29048</v>
      </c>
      <c r="E116" s="163"/>
      <c r="F116" s="102"/>
      <c r="G116" s="152"/>
      <c r="H116" s="105"/>
    </row>
    <row r="117" spans="1:8" ht="25.5">
      <c r="A117" s="221" t="s">
        <v>169</v>
      </c>
      <c r="B117" s="162">
        <v>100</v>
      </c>
      <c r="C117" s="113"/>
      <c r="D117" s="113">
        <v>23760</v>
      </c>
      <c r="E117" s="163"/>
      <c r="F117" s="102"/>
      <c r="G117" s="152"/>
      <c r="H117" s="105"/>
    </row>
    <row r="118" spans="1:8" ht="25.5">
      <c r="A118" s="221" t="s">
        <v>172</v>
      </c>
      <c r="B118" s="40">
        <v>205</v>
      </c>
      <c r="C118" s="113"/>
      <c r="D118" s="113">
        <v>600</v>
      </c>
      <c r="E118" s="163"/>
      <c r="F118" s="102"/>
      <c r="G118" s="152"/>
      <c r="H118" s="105"/>
    </row>
    <row r="119" spans="1:8" ht="17.25" customHeight="1">
      <c r="A119" s="221" t="s">
        <v>174</v>
      </c>
      <c r="B119" s="162">
        <v>500</v>
      </c>
      <c r="C119" s="113"/>
      <c r="D119" s="113">
        <v>4210</v>
      </c>
      <c r="E119" s="163"/>
      <c r="F119" s="102"/>
      <c r="G119" s="152"/>
      <c r="H119" s="105"/>
    </row>
    <row r="120" spans="1:8" ht="14.25">
      <c r="A120" s="232" t="s">
        <v>100</v>
      </c>
      <c r="B120" s="233"/>
      <c r="C120" s="234"/>
      <c r="D120" s="234">
        <v>478</v>
      </c>
      <c r="E120" s="163"/>
      <c r="F120" s="102"/>
      <c r="G120" s="152"/>
      <c r="H120" s="105"/>
    </row>
    <row r="121" spans="1:7" ht="14.25">
      <c r="A121" s="37" t="s">
        <v>59</v>
      </c>
      <c r="B121" s="36">
        <v>437</v>
      </c>
      <c r="C121" s="118">
        <v>77326</v>
      </c>
      <c r="D121" s="118">
        <v>83686</v>
      </c>
      <c r="E121" s="163"/>
      <c r="F121" s="102"/>
      <c r="G121" s="104"/>
    </row>
    <row r="122" spans="1:7" ht="25.5">
      <c r="A122" s="221" t="s">
        <v>169</v>
      </c>
      <c r="B122" s="162">
        <v>100</v>
      </c>
      <c r="C122" s="113"/>
      <c r="D122" s="113">
        <v>62520</v>
      </c>
      <c r="E122" s="163"/>
      <c r="F122" s="102"/>
      <c r="G122" s="104"/>
    </row>
    <row r="123" spans="1:7" ht="25.5">
      <c r="A123" s="221" t="s">
        <v>172</v>
      </c>
      <c r="B123" s="40">
        <v>205</v>
      </c>
      <c r="C123" s="113"/>
      <c r="D123" s="113">
        <v>2130</v>
      </c>
      <c r="E123" s="163"/>
      <c r="F123" s="102"/>
      <c r="G123" s="104"/>
    </row>
    <row r="124" spans="1:7" ht="17.25" customHeight="1">
      <c r="A124" s="221" t="s">
        <v>174</v>
      </c>
      <c r="B124" s="162">
        <v>500</v>
      </c>
      <c r="C124" s="113"/>
      <c r="D124" s="113">
        <v>9036</v>
      </c>
      <c r="E124" s="163"/>
      <c r="F124" s="102"/>
      <c r="G124" s="104"/>
    </row>
    <row r="125" spans="1:7" ht="14.25">
      <c r="A125" s="232" t="s">
        <v>100</v>
      </c>
      <c r="B125" s="233"/>
      <c r="C125" s="234">
        <v>21659</v>
      </c>
      <c r="D125" s="234">
        <v>10000</v>
      </c>
      <c r="E125" s="163"/>
      <c r="F125" s="102"/>
      <c r="G125" s="104"/>
    </row>
    <row r="126" spans="1:7" ht="14.25">
      <c r="A126" s="182" t="s">
        <v>49</v>
      </c>
      <c r="B126" s="183"/>
      <c r="C126" s="168">
        <f>C127+C132+C135</f>
        <v>287307</v>
      </c>
      <c r="D126" s="168">
        <f>SUM(D127+D128+D129+D130+D131+D132+D133+D134+D135+D136)</f>
        <v>559036</v>
      </c>
      <c r="G126" s="104"/>
    </row>
    <row r="127" spans="1:7" ht="14.25">
      <c r="A127" s="41" t="s">
        <v>51</v>
      </c>
      <c r="B127" s="40">
        <v>540</v>
      </c>
      <c r="C127" s="97">
        <v>258160</v>
      </c>
      <c r="D127" s="97">
        <v>263320</v>
      </c>
      <c r="E127" s="102"/>
      <c r="F127" s="102"/>
      <c r="G127" s="104"/>
    </row>
    <row r="128" spans="1:7" ht="14.25">
      <c r="A128" s="228" t="s">
        <v>100</v>
      </c>
      <c r="B128" s="229"/>
      <c r="C128" s="231"/>
      <c r="D128" s="231">
        <v>25641</v>
      </c>
      <c r="E128" s="102"/>
      <c r="F128" s="102"/>
      <c r="G128" s="103"/>
    </row>
    <row r="129" spans="1:7" ht="14.25">
      <c r="A129" s="165" t="s">
        <v>108</v>
      </c>
      <c r="B129" s="40">
        <v>550</v>
      </c>
      <c r="C129" s="97">
        <v>0</v>
      </c>
      <c r="D129" s="97">
        <v>53040</v>
      </c>
      <c r="E129" s="102"/>
      <c r="F129" s="102"/>
      <c r="G129" s="103"/>
    </row>
    <row r="130" spans="1:7" ht="14.25">
      <c r="A130" s="228" t="s">
        <v>100</v>
      </c>
      <c r="B130" s="229"/>
      <c r="C130" s="231"/>
      <c r="D130" s="231">
        <v>10744</v>
      </c>
      <c r="E130" s="102"/>
      <c r="F130" s="102"/>
      <c r="G130" s="103"/>
    </row>
    <row r="131" spans="1:7" ht="14.25">
      <c r="A131" s="165" t="s">
        <v>109</v>
      </c>
      <c r="B131" s="40">
        <v>530</v>
      </c>
      <c r="C131" s="97">
        <v>0</v>
      </c>
      <c r="D131" s="97">
        <v>129752</v>
      </c>
      <c r="E131" s="102"/>
      <c r="F131" s="102"/>
      <c r="G131" s="103"/>
    </row>
    <row r="132" spans="1:7" ht="14.25">
      <c r="A132" s="228" t="s">
        <v>100</v>
      </c>
      <c r="B132" s="229"/>
      <c r="C132" s="231">
        <v>28697</v>
      </c>
      <c r="D132" s="231">
        <v>43219</v>
      </c>
      <c r="E132" s="102"/>
      <c r="F132" s="102"/>
      <c r="G132" s="103"/>
    </row>
    <row r="133" spans="1:7" ht="14.25">
      <c r="A133" s="165" t="s">
        <v>50</v>
      </c>
      <c r="B133" s="40">
        <v>532</v>
      </c>
      <c r="C133" s="97">
        <v>0</v>
      </c>
      <c r="D133" s="97">
        <v>0</v>
      </c>
      <c r="E133" s="102"/>
      <c r="F133" s="102"/>
      <c r="G133" s="103"/>
    </row>
    <row r="134" spans="1:7" ht="14.25">
      <c r="A134" s="228" t="s">
        <v>100</v>
      </c>
      <c r="B134" s="229"/>
      <c r="C134" s="231">
        <v>28697</v>
      </c>
      <c r="D134" s="231">
        <v>33080</v>
      </c>
      <c r="E134" s="102"/>
      <c r="F134" s="102"/>
      <c r="G134" s="103"/>
    </row>
    <row r="135" spans="1:7" ht="14.25">
      <c r="A135" s="150" t="s">
        <v>103</v>
      </c>
      <c r="B135" s="40">
        <v>589</v>
      </c>
      <c r="C135" s="97">
        <v>450</v>
      </c>
      <c r="D135" s="97">
        <v>0</v>
      </c>
      <c r="E135" s="102"/>
      <c r="F135" s="102"/>
      <c r="G135" s="103"/>
    </row>
    <row r="136" spans="1:7" ht="14.25">
      <c r="A136" s="235" t="s">
        <v>188</v>
      </c>
      <c r="B136" s="229"/>
      <c r="C136" s="231"/>
      <c r="D136" s="231">
        <v>240</v>
      </c>
      <c r="E136" s="102"/>
      <c r="F136" s="102"/>
      <c r="G136" s="103"/>
    </row>
    <row r="137" spans="1:7" ht="15">
      <c r="A137" s="182" t="s">
        <v>52</v>
      </c>
      <c r="B137" s="183"/>
      <c r="C137" s="168">
        <f>C138+C139+C140+C141+C142+C143</f>
        <v>440232</v>
      </c>
      <c r="D137" s="168">
        <f>SUM(D138+D139+D140+D141+D142+D143)</f>
        <v>518033</v>
      </c>
      <c r="G137" s="8"/>
    </row>
    <row r="138" spans="1:7" ht="15">
      <c r="A138" s="41" t="s">
        <v>102</v>
      </c>
      <c r="B138" s="40">
        <v>713</v>
      </c>
      <c r="C138" s="97"/>
      <c r="D138" s="97"/>
      <c r="G138" s="8"/>
    </row>
    <row r="139" spans="1:7" ht="12.75" customHeight="1">
      <c r="A139" s="41" t="s">
        <v>53</v>
      </c>
      <c r="B139" s="40">
        <v>738</v>
      </c>
      <c r="C139" s="97">
        <v>226560</v>
      </c>
      <c r="D139" s="97">
        <v>240900</v>
      </c>
      <c r="G139" s="103"/>
    </row>
    <row r="140" spans="1:7" ht="12.75" customHeight="1">
      <c r="A140" s="41" t="s">
        <v>101</v>
      </c>
      <c r="B140" s="40">
        <v>759</v>
      </c>
      <c r="C140" s="97">
        <v>3000</v>
      </c>
      <c r="D140" s="97"/>
      <c r="G140" s="103"/>
    </row>
    <row r="141" spans="1:7" ht="12.75" customHeight="1">
      <c r="A141" s="41" t="s">
        <v>54</v>
      </c>
      <c r="B141" s="40">
        <v>739</v>
      </c>
      <c r="C141" s="113">
        <v>196290</v>
      </c>
      <c r="D141" s="113">
        <v>231735</v>
      </c>
      <c r="G141" s="103"/>
    </row>
    <row r="142" spans="1:7" ht="12.75" customHeight="1">
      <c r="A142" s="228" t="s">
        <v>100</v>
      </c>
      <c r="B142" s="229">
        <v>739</v>
      </c>
      <c r="C142" s="231">
        <v>26</v>
      </c>
      <c r="D142" s="231">
        <v>22381</v>
      </c>
      <c r="F142" s="12"/>
      <c r="G142" s="12"/>
    </row>
    <row r="143" spans="1:7" ht="12.75" customHeight="1">
      <c r="A143" s="150" t="s">
        <v>77</v>
      </c>
      <c r="B143" s="40">
        <v>739</v>
      </c>
      <c r="C143" s="113">
        <v>14356</v>
      </c>
      <c r="D143" s="113">
        <v>23017</v>
      </c>
      <c r="F143" s="12"/>
      <c r="G143" s="12"/>
    </row>
    <row r="144" spans="1:8" ht="12.75">
      <c r="A144" s="225" t="s">
        <v>36</v>
      </c>
      <c r="B144" s="183"/>
      <c r="C144" s="181">
        <v>50000</v>
      </c>
      <c r="D144" s="181">
        <v>260876</v>
      </c>
      <c r="H144" s="2" t="s">
        <v>93</v>
      </c>
    </row>
    <row r="145" spans="1:4" ht="12.75">
      <c r="A145" s="225"/>
      <c r="B145" s="240"/>
      <c r="C145" s="241"/>
      <c r="D145" s="241">
        <v>0</v>
      </c>
    </row>
    <row r="146" spans="1:4" ht="12.75" customHeight="1" thickBot="1">
      <c r="A146" s="37" t="s">
        <v>105</v>
      </c>
      <c r="B146" s="43"/>
      <c r="C146" s="129">
        <v>248902</v>
      </c>
      <c r="D146" s="129"/>
    </row>
    <row r="147" spans="1:4" ht="18" customHeight="1" thickBot="1">
      <c r="A147" s="46" t="s">
        <v>25</v>
      </c>
      <c r="B147" s="47"/>
      <c r="C147" s="108">
        <f>C95+C100+C108+C115+C126+C137+C144+C146</f>
        <v>5502402</v>
      </c>
      <c r="D147" s="108">
        <f>D95+D100+D108+D115+D126+D137+D144+D146</f>
        <v>6110763</v>
      </c>
    </row>
    <row r="148" spans="1:4" ht="15.75">
      <c r="A148" s="49" t="s">
        <v>207</v>
      </c>
      <c r="B148" s="50"/>
      <c r="C148" s="51"/>
      <c r="D148" s="51"/>
    </row>
    <row r="149" spans="1:4" ht="17.25" customHeight="1">
      <c r="A149" s="179" t="s">
        <v>40</v>
      </c>
      <c r="B149" s="180"/>
      <c r="C149" s="181">
        <f>C150+C164</f>
        <v>806700</v>
      </c>
      <c r="D149" s="181">
        <f>D150+D164</f>
        <v>811456</v>
      </c>
    </row>
    <row r="150" spans="1:4" ht="12.75">
      <c r="A150" s="176" t="s">
        <v>120</v>
      </c>
      <c r="B150" s="36">
        <v>122</v>
      </c>
      <c r="C150" s="118">
        <v>650000</v>
      </c>
      <c r="D150" s="118">
        <v>655656</v>
      </c>
    </row>
    <row r="151" spans="1:4" ht="12.75">
      <c r="A151" s="39" t="s">
        <v>175</v>
      </c>
      <c r="B151" s="40">
        <v>1011</v>
      </c>
      <c r="C151" s="113"/>
      <c r="D151" s="113">
        <v>12900</v>
      </c>
    </row>
    <row r="152" spans="1:4" ht="12.75">
      <c r="A152" s="39" t="s">
        <v>176</v>
      </c>
      <c r="B152" s="40">
        <v>1015</v>
      </c>
      <c r="C152" s="113"/>
      <c r="D152" s="113">
        <v>70000</v>
      </c>
    </row>
    <row r="153" spans="1:4" ht="12.75">
      <c r="A153" s="39" t="s">
        <v>177</v>
      </c>
      <c r="B153" s="40">
        <v>1016</v>
      </c>
      <c r="C153" s="113"/>
      <c r="D153" s="113">
        <v>100000</v>
      </c>
    </row>
    <row r="154" spans="1:4" ht="12.75">
      <c r="A154" s="39" t="s">
        <v>178</v>
      </c>
      <c r="B154" s="40">
        <v>1020</v>
      </c>
      <c r="C154" s="113"/>
      <c r="D154" s="113">
        <v>300000</v>
      </c>
    </row>
    <row r="155" spans="1:4" ht="36">
      <c r="A155" s="279" t="s">
        <v>212</v>
      </c>
      <c r="B155" s="280">
        <v>1030</v>
      </c>
      <c r="C155" s="281"/>
      <c r="D155" s="281">
        <v>46370</v>
      </c>
    </row>
    <row r="156" spans="1:4" ht="12.75">
      <c r="A156" s="39" t="s">
        <v>180</v>
      </c>
      <c r="B156" s="40">
        <v>1051</v>
      </c>
      <c r="C156" s="113"/>
      <c r="D156" s="113">
        <v>30000</v>
      </c>
    </row>
    <row r="157" spans="1:4" ht="12.75">
      <c r="A157" s="39" t="s">
        <v>181</v>
      </c>
      <c r="B157" s="40">
        <v>1052</v>
      </c>
      <c r="C157" s="113"/>
      <c r="D157" s="113">
        <v>6000</v>
      </c>
    </row>
    <row r="158" spans="1:4" ht="12.75">
      <c r="A158" s="39" t="s">
        <v>182</v>
      </c>
      <c r="B158" s="40">
        <v>1062</v>
      </c>
      <c r="C158" s="113"/>
      <c r="D158" s="113">
        <v>7000</v>
      </c>
    </row>
    <row r="159" spans="1:4" ht="25.5">
      <c r="A159" s="222" t="s">
        <v>183</v>
      </c>
      <c r="B159" s="40">
        <v>1092</v>
      </c>
      <c r="C159" s="113"/>
      <c r="D159" s="113">
        <v>2000</v>
      </c>
    </row>
    <row r="160" spans="1:4" ht="12.75">
      <c r="A160" s="39" t="s">
        <v>184</v>
      </c>
      <c r="B160" s="40">
        <v>1900</v>
      </c>
      <c r="C160" s="113"/>
      <c r="D160" s="113">
        <v>40000</v>
      </c>
    </row>
    <row r="161" spans="1:4" ht="54">
      <c r="A161" s="279" t="s">
        <v>210</v>
      </c>
      <c r="B161" s="280">
        <v>4200</v>
      </c>
      <c r="C161" s="281"/>
      <c r="D161" s="281">
        <v>25000</v>
      </c>
    </row>
    <row r="162" spans="1:4" ht="25.5">
      <c r="A162" s="222" t="s">
        <v>185</v>
      </c>
      <c r="B162" s="40">
        <v>4600</v>
      </c>
      <c r="C162" s="113"/>
      <c r="D162" s="113">
        <v>12000</v>
      </c>
    </row>
    <row r="163" spans="1:4" ht="12.75">
      <c r="A163" s="236" t="s">
        <v>188</v>
      </c>
      <c r="B163" s="226"/>
      <c r="C163" s="167"/>
      <c r="D163" s="168">
        <v>4386</v>
      </c>
    </row>
    <row r="164" spans="1:4" ht="12.75">
      <c r="A164" s="37" t="s">
        <v>57</v>
      </c>
      <c r="B164" s="36">
        <v>123</v>
      </c>
      <c r="C164" s="118">
        <v>156700</v>
      </c>
      <c r="D164" s="118">
        <v>155800</v>
      </c>
    </row>
    <row r="165" spans="1:4" ht="25.5">
      <c r="A165" s="221" t="s">
        <v>169</v>
      </c>
      <c r="B165" s="162">
        <v>100</v>
      </c>
      <c r="C165" s="113"/>
      <c r="D165" s="113">
        <v>18000</v>
      </c>
    </row>
    <row r="166" spans="1:4" ht="12.75">
      <c r="A166" s="221"/>
      <c r="B166" s="162">
        <v>200</v>
      </c>
      <c r="C166" s="113"/>
      <c r="D166" s="113">
        <v>97700</v>
      </c>
    </row>
    <row r="167" spans="1:4" ht="25.5">
      <c r="A167" s="221" t="s">
        <v>174</v>
      </c>
      <c r="B167" s="162">
        <v>500</v>
      </c>
      <c r="C167" s="113"/>
      <c r="D167" s="113">
        <v>22100</v>
      </c>
    </row>
    <row r="168" spans="1:4" ht="12.75">
      <c r="A168" s="41" t="s">
        <v>119</v>
      </c>
      <c r="B168" s="40"/>
      <c r="C168" s="113"/>
      <c r="D168" s="175"/>
    </row>
    <row r="169" spans="1:4" ht="12.75">
      <c r="A169" s="39" t="s">
        <v>175</v>
      </c>
      <c r="B169" s="40">
        <v>1011</v>
      </c>
      <c r="C169" s="113"/>
      <c r="D169" s="175">
        <v>3000</v>
      </c>
    </row>
    <row r="170" spans="1:4" ht="12.75">
      <c r="A170" s="39" t="s">
        <v>176</v>
      </c>
      <c r="B170" s="40">
        <v>1015</v>
      </c>
      <c r="C170" s="113"/>
      <c r="D170" s="175">
        <v>3000</v>
      </c>
    </row>
    <row r="171" spans="1:4" ht="12.75">
      <c r="A171" s="39" t="s">
        <v>177</v>
      </c>
      <c r="B171" s="40">
        <v>1016</v>
      </c>
      <c r="C171" s="113"/>
      <c r="D171" s="175">
        <v>3000</v>
      </c>
    </row>
    <row r="172" spans="1:4" ht="12.75">
      <c r="A172" s="39" t="s">
        <v>178</v>
      </c>
      <c r="B172" s="40">
        <v>1020</v>
      </c>
      <c r="C172" s="113"/>
      <c r="D172" s="175">
        <v>8000</v>
      </c>
    </row>
    <row r="173" spans="1:4" ht="12.75">
      <c r="A173" s="39" t="s">
        <v>180</v>
      </c>
      <c r="B173" s="40">
        <v>1051</v>
      </c>
      <c r="C173" s="113"/>
      <c r="D173" s="175">
        <v>500</v>
      </c>
    </row>
    <row r="174" spans="1:4" ht="25.5">
      <c r="A174" s="222" t="s">
        <v>185</v>
      </c>
      <c r="B174" s="40">
        <v>4600</v>
      </c>
      <c r="C174" s="113"/>
      <c r="D174" s="175">
        <v>500</v>
      </c>
    </row>
    <row r="175" spans="1:4" ht="12.75">
      <c r="A175" s="275" t="s">
        <v>47</v>
      </c>
      <c r="B175" s="183"/>
      <c r="C175" s="168">
        <f>C176+C186</f>
        <v>434000</v>
      </c>
      <c r="D175" s="168">
        <f>D176+D186</f>
        <v>374890</v>
      </c>
    </row>
    <row r="176" spans="1:4" ht="25.5">
      <c r="A176" s="177" t="s">
        <v>96</v>
      </c>
      <c r="B176" s="36">
        <v>311</v>
      </c>
      <c r="C176" s="118">
        <v>360000</v>
      </c>
      <c r="D176" s="118">
        <v>309000</v>
      </c>
    </row>
    <row r="177" spans="1:4" ht="12.75">
      <c r="A177" s="39" t="s">
        <v>175</v>
      </c>
      <c r="B177" s="40">
        <v>1011</v>
      </c>
      <c r="C177" s="113"/>
      <c r="D177" s="113">
        <v>103000</v>
      </c>
    </row>
    <row r="178" spans="1:4" ht="12.75">
      <c r="A178" s="158" t="s">
        <v>186</v>
      </c>
      <c r="B178" s="40">
        <v>1013</v>
      </c>
      <c r="C178" s="113"/>
      <c r="D178" s="113">
        <v>15000</v>
      </c>
    </row>
    <row r="179" spans="1:4" ht="25.5">
      <c r="A179" s="158" t="s">
        <v>187</v>
      </c>
      <c r="B179" s="40">
        <v>1014</v>
      </c>
      <c r="C179" s="113"/>
      <c r="D179" s="113">
        <v>0</v>
      </c>
    </row>
    <row r="180" spans="1:4" ht="12.75">
      <c r="A180" s="39" t="s">
        <v>176</v>
      </c>
      <c r="B180" s="40">
        <v>1015</v>
      </c>
      <c r="C180" s="113"/>
      <c r="D180" s="113">
        <v>29000</v>
      </c>
    </row>
    <row r="181" spans="1:4" ht="41.25" customHeight="1">
      <c r="A181" s="279" t="s">
        <v>214</v>
      </c>
      <c r="B181" s="280">
        <v>1016</v>
      </c>
      <c r="C181" s="281"/>
      <c r="D181" s="281">
        <v>119000</v>
      </c>
    </row>
    <row r="182" spans="1:4" ht="12.75">
      <c r="A182" s="39" t="s">
        <v>178</v>
      </c>
      <c r="B182" s="40">
        <v>1020</v>
      </c>
      <c r="C182" s="113"/>
      <c r="D182" s="113">
        <v>20000</v>
      </c>
    </row>
    <row r="183" spans="1:4" ht="12.75">
      <c r="A183" s="39" t="s">
        <v>179</v>
      </c>
      <c r="B183" s="40">
        <v>1030</v>
      </c>
      <c r="C183" s="113"/>
      <c r="D183" s="113">
        <v>2000</v>
      </c>
    </row>
    <row r="184" spans="1:4" ht="12.75">
      <c r="A184" s="39" t="s">
        <v>180</v>
      </c>
      <c r="B184" s="40">
        <v>1051</v>
      </c>
      <c r="C184" s="113"/>
      <c r="D184" s="113">
        <v>2000</v>
      </c>
    </row>
    <row r="185" spans="1:4" ht="12.75">
      <c r="A185" s="39" t="s">
        <v>197</v>
      </c>
      <c r="B185" s="40">
        <v>1098</v>
      </c>
      <c r="C185" s="113"/>
      <c r="D185" s="113">
        <v>19000</v>
      </c>
    </row>
    <row r="186" spans="1:4" ht="24" customHeight="1">
      <c r="A186" s="37" t="s">
        <v>60</v>
      </c>
      <c r="B186" s="36">
        <v>337</v>
      </c>
      <c r="C186" s="118">
        <v>74000</v>
      </c>
      <c r="D186" s="118">
        <v>65890</v>
      </c>
    </row>
    <row r="187" spans="1:4" ht="29.25" customHeight="1">
      <c r="A187" s="221" t="s">
        <v>169</v>
      </c>
      <c r="B187" s="162">
        <v>100</v>
      </c>
      <c r="C187" s="265"/>
      <c r="D187" s="267">
        <v>20000</v>
      </c>
    </row>
    <row r="188" spans="1:4" ht="33.75" customHeight="1">
      <c r="A188" s="221" t="s">
        <v>213</v>
      </c>
      <c r="B188" s="282">
        <v>202</v>
      </c>
      <c r="C188" s="283"/>
      <c r="D188" s="284">
        <v>21000</v>
      </c>
    </row>
    <row r="189" spans="1:4" ht="23.25" customHeight="1">
      <c r="A189" s="221" t="s">
        <v>172</v>
      </c>
      <c r="B189" s="40">
        <v>205</v>
      </c>
      <c r="C189" s="266"/>
      <c r="D189" s="267">
        <v>520</v>
      </c>
    </row>
    <row r="190" spans="1:4" ht="17.25" customHeight="1">
      <c r="A190" s="221" t="s">
        <v>174</v>
      </c>
      <c r="B190" s="162">
        <v>500</v>
      </c>
      <c r="C190" s="266"/>
      <c r="D190" s="267">
        <v>5500</v>
      </c>
    </row>
    <row r="191" spans="1:4" ht="12" customHeight="1">
      <c r="A191" s="39" t="s">
        <v>175</v>
      </c>
      <c r="B191" s="40">
        <v>1011</v>
      </c>
      <c r="C191" s="266"/>
      <c r="D191" s="267">
        <v>300</v>
      </c>
    </row>
    <row r="192" spans="1:4" ht="12" customHeight="1">
      <c r="A192" s="41" t="s">
        <v>115</v>
      </c>
      <c r="B192" s="40">
        <v>1013</v>
      </c>
      <c r="C192" s="266"/>
      <c r="D192" s="267">
        <v>750</v>
      </c>
    </row>
    <row r="193" spans="1:4" ht="12" customHeight="1">
      <c r="A193" s="39" t="s">
        <v>176</v>
      </c>
      <c r="B193" s="40">
        <v>1015</v>
      </c>
      <c r="C193" s="266"/>
      <c r="D193" s="267">
        <v>3220</v>
      </c>
    </row>
    <row r="194" spans="1:4" ht="12" customHeight="1">
      <c r="A194" s="39" t="s">
        <v>177</v>
      </c>
      <c r="B194" s="40">
        <v>1016</v>
      </c>
      <c r="C194" s="266"/>
      <c r="D194" s="267">
        <v>6000</v>
      </c>
    </row>
    <row r="195" spans="1:4" ht="12" customHeight="1">
      <c r="A195" s="39" t="s">
        <v>178</v>
      </c>
      <c r="B195" s="40">
        <v>1020</v>
      </c>
      <c r="C195" s="266"/>
      <c r="D195" s="267">
        <v>7000</v>
      </c>
    </row>
    <row r="196" spans="1:4" ht="10.5" customHeight="1">
      <c r="A196" s="39" t="s">
        <v>180</v>
      </c>
      <c r="B196" s="40">
        <v>1051</v>
      </c>
      <c r="C196" s="266"/>
      <c r="D196" s="267">
        <v>600</v>
      </c>
    </row>
    <row r="197" spans="1:4" ht="10.5" customHeight="1">
      <c r="A197" s="39" t="s">
        <v>181</v>
      </c>
      <c r="B197" s="40">
        <v>1052</v>
      </c>
      <c r="C197" s="266"/>
      <c r="D197" s="267">
        <v>1000</v>
      </c>
    </row>
    <row r="198" spans="1:4" ht="12.75">
      <c r="A198" s="182" t="s">
        <v>48</v>
      </c>
      <c r="B198" s="183"/>
      <c r="C198" s="168">
        <f>C199</f>
        <v>50000</v>
      </c>
      <c r="D198" s="168">
        <f>D199</f>
        <v>100000</v>
      </c>
    </row>
    <row r="199" spans="1:4" ht="36" customHeight="1">
      <c r="A199" s="285" t="s">
        <v>219</v>
      </c>
      <c r="B199" s="286">
        <v>412</v>
      </c>
      <c r="C199" s="287">
        <v>50000</v>
      </c>
      <c r="D199" s="287">
        <v>100000</v>
      </c>
    </row>
    <row r="200" spans="1:4" ht="12.75">
      <c r="A200" s="182" t="s">
        <v>49</v>
      </c>
      <c r="B200" s="183"/>
      <c r="C200" s="168">
        <f>C201+C210</f>
        <v>84500</v>
      </c>
      <c r="D200" s="168">
        <f>D201+D210</f>
        <v>81220</v>
      </c>
    </row>
    <row r="201" spans="1:8" ht="12.75">
      <c r="A201" s="41" t="s">
        <v>61</v>
      </c>
      <c r="B201" s="36">
        <v>525</v>
      </c>
      <c r="C201" s="118">
        <v>54500</v>
      </c>
      <c r="D201" s="118">
        <v>71220</v>
      </c>
      <c r="E201" s="102"/>
      <c r="H201" s="105"/>
    </row>
    <row r="202" spans="1:8" ht="25.5">
      <c r="A202" s="221" t="s">
        <v>169</v>
      </c>
      <c r="B202" s="162">
        <v>100</v>
      </c>
      <c r="C202" s="113"/>
      <c r="D202" s="113">
        <v>49160</v>
      </c>
      <c r="E202" s="102"/>
      <c r="H202" s="105"/>
    </row>
    <row r="203" spans="1:8" ht="12.75">
      <c r="A203" s="221" t="s">
        <v>173</v>
      </c>
      <c r="B203" s="40">
        <v>200</v>
      </c>
      <c r="C203" s="113"/>
      <c r="D203" s="113">
        <v>5350</v>
      </c>
      <c r="E203" s="102"/>
      <c r="H203" s="105"/>
    </row>
    <row r="204" spans="1:8" ht="15.75" customHeight="1">
      <c r="A204" s="221" t="s">
        <v>174</v>
      </c>
      <c r="B204" s="162">
        <v>500</v>
      </c>
      <c r="C204" s="113"/>
      <c r="D204" s="113">
        <v>10410</v>
      </c>
      <c r="E204" s="102"/>
      <c r="H204" s="105"/>
    </row>
    <row r="205" spans="1:8" ht="12.75">
      <c r="A205" s="39" t="s">
        <v>175</v>
      </c>
      <c r="B205" s="40">
        <v>1011</v>
      </c>
      <c r="C205" s="113"/>
      <c r="D205" s="175">
        <v>300</v>
      </c>
      <c r="E205" s="102"/>
      <c r="H205" s="105"/>
    </row>
    <row r="206" spans="1:8" ht="12.75">
      <c r="A206" s="41" t="s">
        <v>116</v>
      </c>
      <c r="B206" s="40">
        <v>1013</v>
      </c>
      <c r="C206" s="113"/>
      <c r="D206" s="175">
        <v>1500</v>
      </c>
      <c r="E206" s="102"/>
      <c r="H206" s="105"/>
    </row>
    <row r="207" spans="1:8" ht="12.75">
      <c r="A207" s="39" t="s">
        <v>176</v>
      </c>
      <c r="B207" s="40">
        <v>1015</v>
      </c>
      <c r="C207" s="113"/>
      <c r="D207" s="175">
        <v>500</v>
      </c>
      <c r="E207" s="102"/>
      <c r="H207" s="105"/>
    </row>
    <row r="208" spans="1:8" ht="12.75">
      <c r="A208" s="39" t="s">
        <v>177</v>
      </c>
      <c r="B208" s="40">
        <v>1016</v>
      </c>
      <c r="C208" s="113"/>
      <c r="D208" s="175">
        <v>3000</v>
      </c>
      <c r="E208" s="102"/>
      <c r="H208" s="105"/>
    </row>
    <row r="209" spans="1:8" ht="12.75">
      <c r="A209" s="39" t="s">
        <v>178</v>
      </c>
      <c r="B209" s="40">
        <v>1020</v>
      </c>
      <c r="C209" s="113"/>
      <c r="D209" s="175">
        <v>1000</v>
      </c>
      <c r="E209" s="102"/>
      <c r="H209" s="105"/>
    </row>
    <row r="210" spans="1:4" ht="12.75">
      <c r="A210" s="41" t="s">
        <v>50</v>
      </c>
      <c r="B210" s="36">
        <v>532</v>
      </c>
      <c r="C210" s="118">
        <v>30000</v>
      </c>
      <c r="D210" s="118">
        <v>10000</v>
      </c>
    </row>
    <row r="211" spans="1:4" ht="12.75">
      <c r="A211" s="39" t="s">
        <v>176</v>
      </c>
      <c r="B211" s="40">
        <v>1015</v>
      </c>
      <c r="C211" s="113"/>
      <c r="D211" s="113">
        <v>10000</v>
      </c>
    </row>
    <row r="212" spans="1:4" ht="12.75">
      <c r="A212" s="182" t="s">
        <v>90</v>
      </c>
      <c r="B212" s="183"/>
      <c r="C212" s="168">
        <f>C213+C215+C219+C223+C225+C231+C237</f>
        <v>1046910</v>
      </c>
      <c r="D212" s="168">
        <f>D213+D215+D219+D223+D225+D231+D237</f>
        <v>1024205</v>
      </c>
    </row>
    <row r="213" spans="1:4" ht="12.75">
      <c r="A213" s="37" t="s">
        <v>64</v>
      </c>
      <c r="B213" s="36">
        <v>603</v>
      </c>
      <c r="C213" s="118">
        <v>10000</v>
      </c>
      <c r="D213" s="118">
        <v>10000</v>
      </c>
    </row>
    <row r="214" spans="1:4" ht="12.75">
      <c r="A214" s="39" t="s">
        <v>178</v>
      </c>
      <c r="B214" s="40">
        <v>1020</v>
      </c>
      <c r="C214" s="113"/>
      <c r="D214" s="113">
        <v>10000</v>
      </c>
    </row>
    <row r="215" spans="1:4" ht="12.75">
      <c r="A215" s="37" t="s">
        <v>62</v>
      </c>
      <c r="B215" s="36">
        <v>604</v>
      </c>
      <c r="C215" s="118">
        <v>140000</v>
      </c>
      <c r="D215" s="118">
        <v>95000</v>
      </c>
    </row>
    <row r="216" spans="1:4" ht="12.75">
      <c r="A216" s="39" t="s">
        <v>176</v>
      </c>
      <c r="B216" s="40">
        <v>1015</v>
      </c>
      <c r="C216" s="113"/>
      <c r="D216" s="113">
        <v>2000</v>
      </c>
    </row>
    <row r="217" spans="1:4" ht="12.75">
      <c r="A217" s="39" t="s">
        <v>177</v>
      </c>
      <c r="B217" s="40">
        <v>1016</v>
      </c>
      <c r="C217" s="113"/>
      <c r="D217" s="113">
        <v>53000</v>
      </c>
    </row>
    <row r="218" spans="1:4" ht="12.75">
      <c r="A218" s="39" t="s">
        <v>178</v>
      </c>
      <c r="B218" s="40">
        <v>1020</v>
      </c>
      <c r="C218" s="113"/>
      <c r="D218" s="113">
        <v>40000</v>
      </c>
    </row>
    <row r="219" spans="1:4" ht="25.5">
      <c r="A219" s="177" t="s">
        <v>123</v>
      </c>
      <c r="B219" s="36">
        <v>606</v>
      </c>
      <c r="C219" s="118">
        <v>70000</v>
      </c>
      <c r="D219" s="118">
        <v>80000</v>
      </c>
    </row>
    <row r="220" spans="1:8" ht="12.75">
      <c r="A220" s="221" t="s">
        <v>173</v>
      </c>
      <c r="B220" s="40">
        <v>202</v>
      </c>
      <c r="C220" s="113"/>
      <c r="D220" s="113">
        <v>9000</v>
      </c>
      <c r="E220" s="102"/>
      <c r="H220" s="105"/>
    </row>
    <row r="221" spans="1:4" ht="12.75">
      <c r="A221" s="39" t="s">
        <v>176</v>
      </c>
      <c r="B221" s="40">
        <v>1015</v>
      </c>
      <c r="C221" s="113"/>
      <c r="D221" s="113">
        <v>2000</v>
      </c>
    </row>
    <row r="222" spans="1:4" ht="12.75">
      <c r="A222" s="39" t="s">
        <v>178</v>
      </c>
      <c r="B222" s="40">
        <v>1020</v>
      </c>
      <c r="C222" s="113"/>
      <c r="D222" s="113">
        <v>69000</v>
      </c>
    </row>
    <row r="223" spans="1:7" ht="12.75">
      <c r="A223" s="37" t="s">
        <v>65</v>
      </c>
      <c r="B223" s="36">
        <v>619</v>
      </c>
      <c r="C223" s="118">
        <v>20000</v>
      </c>
      <c r="D223" s="118">
        <v>20000</v>
      </c>
      <c r="E223" s="102"/>
      <c r="F223" s="102"/>
      <c r="G223" s="102"/>
    </row>
    <row r="224" spans="1:7" ht="12.75">
      <c r="A224" s="39" t="s">
        <v>178</v>
      </c>
      <c r="B224" s="40">
        <v>1020</v>
      </c>
      <c r="C224" s="113"/>
      <c r="D224" s="113">
        <v>20000</v>
      </c>
      <c r="E224" s="102"/>
      <c r="F224" s="102"/>
      <c r="G224" s="102"/>
    </row>
    <row r="225" spans="1:5" ht="12.75">
      <c r="A225" s="37" t="s">
        <v>63</v>
      </c>
      <c r="B225" s="36">
        <v>622</v>
      </c>
      <c r="C225" s="118">
        <v>60000</v>
      </c>
      <c r="D225" s="118">
        <v>50000</v>
      </c>
      <c r="E225" s="102"/>
    </row>
    <row r="226" spans="1:8" ht="12.75">
      <c r="A226" s="221" t="s">
        <v>173</v>
      </c>
      <c r="B226" s="40">
        <v>202</v>
      </c>
      <c r="C226" s="113"/>
      <c r="D226" s="113">
        <v>10000</v>
      </c>
      <c r="E226" s="102"/>
      <c r="H226" s="105"/>
    </row>
    <row r="227" spans="1:5" ht="12.75">
      <c r="A227" s="39" t="s">
        <v>176</v>
      </c>
      <c r="B227" s="40">
        <v>1015</v>
      </c>
      <c r="C227" s="113"/>
      <c r="D227" s="113">
        <v>5000</v>
      </c>
      <c r="E227" s="102"/>
    </row>
    <row r="228" spans="1:5" ht="12.75">
      <c r="A228" s="39" t="s">
        <v>177</v>
      </c>
      <c r="B228" s="40">
        <v>1016</v>
      </c>
      <c r="C228" s="113"/>
      <c r="D228" s="113">
        <v>1000</v>
      </c>
      <c r="E228" s="102"/>
    </row>
    <row r="229" spans="1:5" ht="12.75">
      <c r="A229" s="39" t="s">
        <v>178</v>
      </c>
      <c r="B229" s="40">
        <v>1020</v>
      </c>
      <c r="C229" s="113"/>
      <c r="D229" s="175">
        <v>33500</v>
      </c>
      <c r="E229" s="102"/>
    </row>
    <row r="230" spans="1:5" ht="12.75">
      <c r="A230" s="39" t="s">
        <v>182</v>
      </c>
      <c r="B230" s="40">
        <v>1062</v>
      </c>
      <c r="C230" s="113"/>
      <c r="D230" s="113">
        <v>500</v>
      </c>
      <c r="E230" s="102"/>
    </row>
    <row r="231" spans="1:5" ht="12.75">
      <c r="A231" s="37" t="s">
        <v>118</v>
      </c>
      <c r="B231" s="36">
        <v>623</v>
      </c>
      <c r="C231" s="118">
        <v>540210</v>
      </c>
      <c r="D231" s="184">
        <v>579205</v>
      </c>
      <c r="E231" s="102"/>
    </row>
    <row r="232" spans="1:5" ht="12.75">
      <c r="A232" s="41" t="s">
        <v>127</v>
      </c>
      <c r="B232" s="40"/>
      <c r="C232" s="113"/>
      <c r="D232" s="175">
        <v>548215</v>
      </c>
      <c r="E232" s="102"/>
    </row>
    <row r="233" spans="1:5" ht="25.5">
      <c r="A233" s="221" t="s">
        <v>170</v>
      </c>
      <c r="B233" s="162">
        <v>100</v>
      </c>
      <c r="C233" s="113"/>
      <c r="D233" s="175">
        <v>20720</v>
      </c>
      <c r="E233" s="102"/>
    </row>
    <row r="234" spans="1:5" ht="12.75">
      <c r="A234" s="221" t="s">
        <v>173</v>
      </c>
      <c r="B234" s="40">
        <v>200</v>
      </c>
      <c r="C234" s="113"/>
      <c r="D234" s="175">
        <v>4630</v>
      </c>
      <c r="E234" s="102"/>
    </row>
    <row r="235" spans="1:5" ht="25.5">
      <c r="A235" s="221" t="s">
        <v>174</v>
      </c>
      <c r="B235" s="162">
        <v>500</v>
      </c>
      <c r="C235" s="113"/>
      <c r="D235" s="175">
        <v>4840</v>
      </c>
      <c r="E235" s="102"/>
    </row>
    <row r="236" spans="1:5" ht="12.75">
      <c r="A236" s="41" t="s">
        <v>117</v>
      </c>
      <c r="B236" s="40">
        <v>1013</v>
      </c>
      <c r="C236" s="113"/>
      <c r="D236" s="175">
        <v>800</v>
      </c>
      <c r="E236" s="102"/>
    </row>
    <row r="237" spans="1:4" ht="12.75">
      <c r="A237" s="37" t="s">
        <v>94</v>
      </c>
      <c r="B237" s="36">
        <v>629</v>
      </c>
      <c r="C237" s="118">
        <v>206700</v>
      </c>
      <c r="D237" s="118">
        <v>190000</v>
      </c>
    </row>
    <row r="238" spans="1:4" ht="25.5">
      <c r="A238" s="221" t="s">
        <v>171</v>
      </c>
      <c r="B238" s="213">
        <v>100</v>
      </c>
      <c r="C238" s="175"/>
      <c r="D238" s="175">
        <v>105100</v>
      </c>
    </row>
    <row r="239" spans="1:4" s="163" customFormat="1" ht="12.75">
      <c r="A239" s="221" t="s">
        <v>198</v>
      </c>
      <c r="B239" s="40">
        <v>200</v>
      </c>
      <c r="C239" s="175"/>
      <c r="D239" s="175">
        <v>4260</v>
      </c>
    </row>
    <row r="240" spans="1:4" s="163" customFormat="1" ht="25.5">
      <c r="A240" s="221" t="s">
        <v>174</v>
      </c>
      <c r="B240" s="162">
        <v>500</v>
      </c>
      <c r="C240" s="175"/>
      <c r="D240" s="175">
        <v>20640</v>
      </c>
    </row>
    <row r="241" spans="1:4" ht="12.75">
      <c r="A241" s="41" t="s">
        <v>186</v>
      </c>
      <c r="B241" s="40">
        <v>1013</v>
      </c>
      <c r="C241" s="113"/>
      <c r="D241" s="113">
        <v>3000</v>
      </c>
    </row>
    <row r="242" spans="1:4" ht="12.75">
      <c r="A242" s="39" t="s">
        <v>176</v>
      </c>
      <c r="B242" s="40">
        <v>1015</v>
      </c>
      <c r="C242" s="113"/>
      <c r="D242" s="113">
        <v>19000</v>
      </c>
    </row>
    <row r="243" spans="1:4" ht="12.75">
      <c r="A243" s="39" t="s">
        <v>177</v>
      </c>
      <c r="B243" s="40">
        <v>1016</v>
      </c>
      <c r="C243" s="113"/>
      <c r="D243" s="113">
        <v>20000</v>
      </c>
    </row>
    <row r="244" spans="1:4" ht="12.75">
      <c r="A244" s="39" t="s">
        <v>178</v>
      </c>
      <c r="B244" s="40">
        <v>1020</v>
      </c>
      <c r="C244" s="113"/>
      <c r="D244" s="113">
        <v>15000</v>
      </c>
    </row>
    <row r="245" spans="1:4" ht="12.75">
      <c r="A245" s="39" t="s">
        <v>179</v>
      </c>
      <c r="B245" s="40">
        <v>1030</v>
      </c>
      <c r="C245" s="113"/>
      <c r="D245" s="113">
        <v>2000</v>
      </c>
    </row>
    <row r="246" spans="1:4" ht="12.75">
      <c r="A246" s="39" t="s">
        <v>180</v>
      </c>
      <c r="B246" s="40">
        <v>1051</v>
      </c>
      <c r="C246" s="113"/>
      <c r="D246" s="113">
        <v>500</v>
      </c>
    </row>
    <row r="247" spans="1:4" ht="12.75">
      <c r="A247" s="41" t="s">
        <v>182</v>
      </c>
      <c r="B247" s="40">
        <v>1062</v>
      </c>
      <c r="C247" s="113"/>
      <c r="D247" s="113">
        <v>500</v>
      </c>
    </row>
    <row r="248" spans="1:4" ht="12.75">
      <c r="A248" s="182" t="s">
        <v>52</v>
      </c>
      <c r="B248" s="183"/>
      <c r="C248" s="168">
        <f>C249+C259+C269+C270+C281</f>
        <v>241350</v>
      </c>
      <c r="D248" s="168">
        <f>SUM(D249+D259+D269+D270+D281)</f>
        <v>184496</v>
      </c>
    </row>
    <row r="249" spans="1:4" ht="36">
      <c r="A249" s="285" t="s">
        <v>220</v>
      </c>
      <c r="B249" s="286">
        <v>714</v>
      </c>
      <c r="C249" s="287">
        <v>54600</v>
      </c>
      <c r="D249" s="287">
        <v>57600</v>
      </c>
    </row>
    <row r="250" spans="1:4" s="163" customFormat="1" ht="12.75">
      <c r="A250" s="221" t="s">
        <v>198</v>
      </c>
      <c r="B250" s="40">
        <v>200</v>
      </c>
      <c r="C250" s="175"/>
      <c r="D250" s="175">
        <v>6300</v>
      </c>
    </row>
    <row r="251" spans="1:4" s="163" customFormat="1" ht="25.5">
      <c r="A251" s="221" t="s">
        <v>174</v>
      </c>
      <c r="B251" s="162">
        <v>500</v>
      </c>
      <c r="C251" s="175"/>
      <c r="D251" s="175">
        <v>200</v>
      </c>
    </row>
    <row r="252" spans="1:4" s="163" customFormat="1" ht="12.75">
      <c r="A252" s="221" t="s">
        <v>175</v>
      </c>
      <c r="B252" s="162">
        <v>1011</v>
      </c>
      <c r="C252" s="175"/>
      <c r="D252" s="175">
        <v>1600</v>
      </c>
    </row>
    <row r="253" spans="1:4" ht="12.75">
      <c r="A253" s="39" t="s">
        <v>176</v>
      </c>
      <c r="B253" s="40">
        <v>1015</v>
      </c>
      <c r="C253" s="113"/>
      <c r="D253" s="113">
        <v>9900</v>
      </c>
    </row>
    <row r="254" spans="1:4" ht="12.75">
      <c r="A254" s="39" t="s">
        <v>199</v>
      </c>
      <c r="B254" s="40">
        <v>1016</v>
      </c>
      <c r="C254" s="113"/>
      <c r="D254" s="113">
        <v>2000</v>
      </c>
    </row>
    <row r="255" spans="1:4" ht="12.75">
      <c r="A255" s="39" t="s">
        <v>178</v>
      </c>
      <c r="B255" s="40">
        <v>1020</v>
      </c>
      <c r="C255" s="113"/>
      <c r="D255" s="113">
        <v>8600</v>
      </c>
    </row>
    <row r="256" spans="1:4" ht="12.75">
      <c r="A256" s="39" t="s">
        <v>180</v>
      </c>
      <c r="B256" s="40">
        <v>1051</v>
      </c>
      <c r="C256" s="113"/>
      <c r="D256" s="113">
        <v>600</v>
      </c>
    </row>
    <row r="257" spans="1:4" ht="12.75">
      <c r="A257" s="41" t="s">
        <v>182</v>
      </c>
      <c r="B257" s="40">
        <v>1062</v>
      </c>
      <c r="C257" s="113"/>
      <c r="D257" s="113">
        <v>500</v>
      </c>
    </row>
    <row r="258" spans="1:4" ht="12.75">
      <c r="A258" s="41" t="s">
        <v>200</v>
      </c>
      <c r="B258" s="40">
        <v>4500</v>
      </c>
      <c r="C258" s="113"/>
      <c r="D258" s="175">
        <v>27900</v>
      </c>
    </row>
    <row r="259" spans="1:4" ht="12" customHeight="1">
      <c r="A259" s="37" t="s">
        <v>95</v>
      </c>
      <c r="B259" s="36">
        <v>740</v>
      </c>
      <c r="C259" s="118">
        <v>52300</v>
      </c>
      <c r="D259" s="118">
        <v>28400</v>
      </c>
    </row>
    <row r="260" spans="1:4" ht="25.5">
      <c r="A260" s="221" t="s">
        <v>171</v>
      </c>
      <c r="B260" s="213">
        <v>100</v>
      </c>
      <c r="C260" s="118"/>
      <c r="D260" s="113">
        <v>16180</v>
      </c>
    </row>
    <row r="261" spans="1:4" ht="12.75">
      <c r="A261" s="221" t="s">
        <v>173</v>
      </c>
      <c r="B261" s="40">
        <v>200</v>
      </c>
      <c r="C261" s="113"/>
      <c r="D261" s="175">
        <v>1540</v>
      </c>
    </row>
    <row r="262" spans="1:4" ht="25.5">
      <c r="A262" s="221" t="s">
        <v>174</v>
      </c>
      <c r="B262" s="162">
        <v>500</v>
      </c>
      <c r="C262" s="113"/>
      <c r="D262" s="175">
        <v>3380</v>
      </c>
    </row>
    <row r="263" spans="1:4" ht="12.75">
      <c r="A263" s="39" t="s">
        <v>175</v>
      </c>
      <c r="B263" s="40">
        <v>1011</v>
      </c>
      <c r="C263" s="113"/>
      <c r="D263" s="175">
        <v>300</v>
      </c>
    </row>
    <row r="264" spans="1:4" ht="12.75">
      <c r="A264" s="41" t="s">
        <v>121</v>
      </c>
      <c r="B264" s="40">
        <v>1013</v>
      </c>
      <c r="C264" s="113"/>
      <c r="D264" s="175">
        <v>600</v>
      </c>
    </row>
    <row r="265" spans="1:4" ht="12.75">
      <c r="A265" s="39" t="s">
        <v>176</v>
      </c>
      <c r="B265" s="40">
        <v>1015</v>
      </c>
      <c r="C265" s="113"/>
      <c r="D265" s="175">
        <v>3000</v>
      </c>
    </row>
    <row r="266" spans="1:4" ht="12.75">
      <c r="A266" s="39" t="s">
        <v>177</v>
      </c>
      <c r="B266" s="40">
        <v>1016</v>
      </c>
      <c r="C266" s="113"/>
      <c r="D266" s="175">
        <v>2000</v>
      </c>
    </row>
    <row r="267" spans="1:4" ht="12.75">
      <c r="A267" s="39" t="s">
        <v>178</v>
      </c>
      <c r="B267" s="40">
        <v>1020</v>
      </c>
      <c r="C267" s="113"/>
      <c r="D267" s="175">
        <v>1000</v>
      </c>
    </row>
    <row r="268" spans="1:4" ht="12.75">
      <c r="A268" s="41" t="s">
        <v>182</v>
      </c>
      <c r="B268" s="40">
        <v>1062</v>
      </c>
      <c r="C268" s="113"/>
      <c r="D268" s="175">
        <v>400</v>
      </c>
    </row>
    <row r="269" spans="1:4" ht="12.75">
      <c r="A269" s="37" t="s">
        <v>72</v>
      </c>
      <c r="B269" s="36">
        <v>741</v>
      </c>
      <c r="C269" s="118">
        <v>14400</v>
      </c>
      <c r="D269" s="118">
        <v>14400</v>
      </c>
    </row>
    <row r="270" spans="1:5" ht="12.75">
      <c r="A270" s="37" t="s">
        <v>66</v>
      </c>
      <c r="B270" s="36">
        <v>745</v>
      </c>
      <c r="C270" s="118">
        <v>35000</v>
      </c>
      <c r="D270" s="118">
        <v>24096</v>
      </c>
      <c r="E270" s="102"/>
    </row>
    <row r="271" spans="1:5" ht="25.5">
      <c r="A271" s="221" t="s">
        <v>171</v>
      </c>
      <c r="B271" s="213">
        <v>100</v>
      </c>
      <c r="C271" s="113"/>
      <c r="D271" s="175">
        <v>10000</v>
      </c>
      <c r="E271" s="102"/>
    </row>
    <row r="272" spans="1:5" ht="12.75">
      <c r="A272" s="221" t="s">
        <v>198</v>
      </c>
      <c r="B272" s="40">
        <v>200</v>
      </c>
      <c r="C272" s="113"/>
      <c r="D272" s="175">
        <v>830</v>
      </c>
      <c r="E272" s="102"/>
    </row>
    <row r="273" spans="1:5" ht="25.5">
      <c r="A273" s="221" t="s">
        <v>174</v>
      </c>
      <c r="B273" s="162">
        <v>500</v>
      </c>
      <c r="C273" s="113"/>
      <c r="D273" s="175">
        <v>2066</v>
      </c>
      <c r="E273" s="102"/>
    </row>
    <row r="274" spans="1:5" ht="12.75">
      <c r="A274" s="41" t="s">
        <v>122</v>
      </c>
      <c r="B274" s="40">
        <v>1013</v>
      </c>
      <c r="C274" s="113"/>
      <c r="D274" s="175">
        <v>300</v>
      </c>
      <c r="E274" s="102"/>
    </row>
    <row r="275" spans="1:5" ht="12.75">
      <c r="A275" s="39" t="s">
        <v>176</v>
      </c>
      <c r="B275" s="40">
        <v>1015</v>
      </c>
      <c r="C275" s="113"/>
      <c r="D275" s="175">
        <v>5000</v>
      </c>
      <c r="E275" s="102"/>
    </row>
    <row r="276" spans="1:5" ht="12.75">
      <c r="A276" s="39" t="s">
        <v>177</v>
      </c>
      <c r="B276" s="40">
        <v>1016</v>
      </c>
      <c r="C276" s="113"/>
      <c r="D276" s="175">
        <v>2000</v>
      </c>
      <c r="E276" s="102"/>
    </row>
    <row r="277" spans="1:5" ht="12.75">
      <c r="A277" s="39" t="s">
        <v>178</v>
      </c>
      <c r="B277" s="40">
        <v>1020</v>
      </c>
      <c r="C277" s="113"/>
      <c r="D277" s="175">
        <v>1000</v>
      </c>
      <c r="E277" s="102"/>
    </row>
    <row r="278" spans="1:5" ht="12.75">
      <c r="A278" s="39" t="s">
        <v>179</v>
      </c>
      <c r="B278" s="40">
        <v>1030</v>
      </c>
      <c r="C278" s="113"/>
      <c r="D278" s="175">
        <v>2300</v>
      </c>
      <c r="E278" s="102"/>
    </row>
    <row r="279" spans="1:5" ht="12.75">
      <c r="A279" s="39" t="s">
        <v>180</v>
      </c>
      <c r="B279" s="40">
        <v>1051</v>
      </c>
      <c r="C279" s="113"/>
      <c r="D279" s="175">
        <v>100</v>
      </c>
      <c r="E279" s="102"/>
    </row>
    <row r="280" spans="1:5" ht="12.75">
      <c r="A280" s="41" t="s">
        <v>182</v>
      </c>
      <c r="B280" s="40">
        <v>1062</v>
      </c>
      <c r="C280" s="113"/>
      <c r="D280" s="175">
        <v>500</v>
      </c>
      <c r="E280" s="102"/>
    </row>
    <row r="281" spans="1:4" ht="12.75">
      <c r="A281" s="37" t="s">
        <v>67</v>
      </c>
      <c r="B281" s="36">
        <v>759</v>
      </c>
      <c r="C281" s="118">
        <v>85050</v>
      </c>
      <c r="D281" s="184">
        <v>60000</v>
      </c>
    </row>
    <row r="282" spans="1:4" ht="12.75">
      <c r="A282" s="182" t="s">
        <v>55</v>
      </c>
      <c r="B282" s="183"/>
      <c r="C282" s="168">
        <f>C283+C286+C289+C295+C300</f>
        <v>356068</v>
      </c>
      <c r="D282" s="168">
        <f>D283+D286+D289+D295</f>
        <v>344955</v>
      </c>
    </row>
    <row r="283" spans="1:4" ht="12.75">
      <c r="A283" s="37" t="s">
        <v>69</v>
      </c>
      <c r="B283" s="36">
        <v>831</v>
      </c>
      <c r="C283" s="118">
        <v>10000</v>
      </c>
      <c r="D283" s="118">
        <v>10000</v>
      </c>
    </row>
    <row r="284" spans="1:5" ht="12.75">
      <c r="A284" s="39" t="s">
        <v>176</v>
      </c>
      <c r="B284" s="40">
        <v>1015</v>
      </c>
      <c r="C284" s="113"/>
      <c r="D284" s="175">
        <v>3000</v>
      </c>
      <c r="E284" s="102"/>
    </row>
    <row r="285" spans="1:5" ht="12.75">
      <c r="A285" s="39" t="s">
        <v>178</v>
      </c>
      <c r="B285" s="40">
        <v>1020</v>
      </c>
      <c r="C285" s="113"/>
      <c r="D285" s="175">
        <v>7000</v>
      </c>
      <c r="E285" s="102"/>
    </row>
    <row r="286" spans="1:4" ht="12.75">
      <c r="A286" s="37" t="s">
        <v>70</v>
      </c>
      <c r="B286" s="36">
        <v>832</v>
      </c>
      <c r="C286" s="118">
        <v>92068</v>
      </c>
      <c r="D286" s="274">
        <v>78800</v>
      </c>
    </row>
    <row r="287" spans="1:5" ht="12.75">
      <c r="A287" s="39" t="s">
        <v>176</v>
      </c>
      <c r="B287" s="40">
        <v>1015</v>
      </c>
      <c r="C287" s="113"/>
      <c r="D287" s="175">
        <v>3800</v>
      </c>
      <c r="E287" s="102"/>
    </row>
    <row r="288" spans="1:5" ht="12.75">
      <c r="A288" s="39" t="s">
        <v>178</v>
      </c>
      <c r="B288" s="40">
        <v>1020</v>
      </c>
      <c r="C288" s="113"/>
      <c r="D288" s="175">
        <v>70000</v>
      </c>
      <c r="E288" s="102"/>
    </row>
    <row r="289" spans="1:4" ht="12.75">
      <c r="A289" s="37" t="s">
        <v>38</v>
      </c>
      <c r="B289" s="36">
        <v>878</v>
      </c>
      <c r="C289" s="118">
        <v>9600</v>
      </c>
      <c r="D289" s="118">
        <v>8510</v>
      </c>
    </row>
    <row r="290" spans="1:4" ht="25.5">
      <c r="A290" s="221" t="s">
        <v>171</v>
      </c>
      <c r="B290" s="213">
        <v>100</v>
      </c>
      <c r="C290" s="175"/>
      <c r="D290" s="175">
        <v>6005</v>
      </c>
    </row>
    <row r="291" spans="1:4" ht="12.75">
      <c r="A291" s="221" t="s">
        <v>173</v>
      </c>
      <c r="B291" s="40">
        <v>200</v>
      </c>
      <c r="C291" s="175"/>
      <c r="D291" s="175">
        <v>370</v>
      </c>
    </row>
    <row r="292" spans="1:4" ht="25.5">
      <c r="A292" s="221" t="s">
        <v>174</v>
      </c>
      <c r="B292" s="162">
        <v>500</v>
      </c>
      <c r="C292" s="175"/>
      <c r="D292" s="175">
        <v>1335</v>
      </c>
    </row>
    <row r="293" spans="1:4" ht="12.75">
      <c r="A293" s="41" t="s">
        <v>201</v>
      </c>
      <c r="B293" s="213">
        <v>1013</v>
      </c>
      <c r="C293" s="175"/>
      <c r="D293" s="175">
        <v>200</v>
      </c>
    </row>
    <row r="294" spans="1:4" ht="12.75">
      <c r="A294" s="39" t="s">
        <v>178</v>
      </c>
      <c r="B294" s="213">
        <v>1020</v>
      </c>
      <c r="C294" s="175"/>
      <c r="D294" s="175">
        <v>600</v>
      </c>
    </row>
    <row r="295" spans="1:4" ht="12.75">
      <c r="A295" s="37" t="s">
        <v>56</v>
      </c>
      <c r="B295" s="36">
        <v>898</v>
      </c>
      <c r="C295" s="118">
        <v>236700</v>
      </c>
      <c r="D295" s="118">
        <v>247645</v>
      </c>
    </row>
    <row r="296" spans="1:4" ht="25.5">
      <c r="A296" s="221" t="s">
        <v>171</v>
      </c>
      <c r="B296" s="213">
        <v>100</v>
      </c>
      <c r="C296" s="113"/>
      <c r="D296" s="113">
        <v>193000</v>
      </c>
    </row>
    <row r="297" spans="1:4" ht="12.75">
      <c r="A297" s="221" t="s">
        <v>198</v>
      </c>
      <c r="B297" s="40">
        <v>200</v>
      </c>
      <c r="C297" s="113"/>
      <c r="D297" s="113">
        <v>5115</v>
      </c>
    </row>
    <row r="298" spans="1:4" ht="25.5">
      <c r="A298" s="221" t="s">
        <v>174</v>
      </c>
      <c r="B298" s="162">
        <v>500</v>
      </c>
      <c r="C298" s="113"/>
      <c r="D298" s="113">
        <v>37830</v>
      </c>
    </row>
    <row r="299" spans="1:4" ht="12.75">
      <c r="A299" s="41" t="s">
        <v>114</v>
      </c>
      <c r="B299" s="40">
        <v>1013</v>
      </c>
      <c r="C299" s="113"/>
      <c r="D299" s="175">
        <v>11700</v>
      </c>
    </row>
    <row r="300" spans="1:4" ht="12.75">
      <c r="A300" s="37" t="s">
        <v>68</v>
      </c>
      <c r="B300" s="36">
        <v>910</v>
      </c>
      <c r="C300" s="118">
        <v>7700</v>
      </c>
      <c r="D300" s="118">
        <v>10000</v>
      </c>
    </row>
    <row r="301" spans="1:5" ht="12.75">
      <c r="A301" s="225" t="s">
        <v>36</v>
      </c>
      <c r="B301" s="183"/>
      <c r="C301" s="181">
        <v>1266153</v>
      </c>
      <c r="D301" s="181">
        <v>1957286</v>
      </c>
      <c r="E301" s="102"/>
    </row>
    <row r="302" spans="1:4" ht="12.75">
      <c r="A302" s="37" t="s">
        <v>27</v>
      </c>
      <c r="B302" s="36"/>
      <c r="C302" s="95">
        <f>C303+C307+C308+C309</f>
        <v>200700</v>
      </c>
      <c r="D302" s="95">
        <v>337411</v>
      </c>
    </row>
    <row r="303" spans="1:6" ht="12.75">
      <c r="A303" s="39" t="s">
        <v>41</v>
      </c>
      <c r="B303" s="40">
        <v>122</v>
      </c>
      <c r="C303" s="113">
        <v>151000</v>
      </c>
      <c r="D303" s="175">
        <v>310000</v>
      </c>
      <c r="F303" s="105"/>
    </row>
    <row r="304" spans="1:6" ht="25.5">
      <c r="A304" s="221" t="s">
        <v>171</v>
      </c>
      <c r="B304" s="213">
        <v>100</v>
      </c>
      <c r="C304" s="113"/>
      <c r="D304" s="175">
        <v>245090</v>
      </c>
      <c r="F304" s="105"/>
    </row>
    <row r="305" spans="1:6" ht="25.5">
      <c r="A305" s="221" t="s">
        <v>172</v>
      </c>
      <c r="B305" s="40">
        <v>205</v>
      </c>
      <c r="C305" s="113"/>
      <c r="D305" s="175">
        <v>16500</v>
      </c>
      <c r="F305" s="105"/>
    </row>
    <row r="306" spans="1:6" ht="25.5">
      <c r="A306" s="221" t="s">
        <v>174</v>
      </c>
      <c r="B306" s="162">
        <v>500</v>
      </c>
      <c r="C306" s="113"/>
      <c r="D306" s="175">
        <v>48410</v>
      </c>
      <c r="F306" s="105"/>
    </row>
    <row r="307" spans="1:4" ht="12.75">
      <c r="A307" s="41" t="s">
        <v>46</v>
      </c>
      <c r="B307" s="40">
        <v>322</v>
      </c>
      <c r="C307" s="113">
        <v>24700</v>
      </c>
      <c r="D307" s="113">
        <v>27115</v>
      </c>
    </row>
    <row r="308" spans="1:4" ht="12.75">
      <c r="A308" s="41" t="s">
        <v>71</v>
      </c>
      <c r="B308" s="40">
        <v>326</v>
      </c>
      <c r="C308" s="113">
        <v>0</v>
      </c>
      <c r="D308" s="113">
        <v>296</v>
      </c>
    </row>
    <row r="309" spans="1:4" ht="12.75">
      <c r="A309" s="41" t="s">
        <v>104</v>
      </c>
      <c r="B309" s="162">
        <v>739</v>
      </c>
      <c r="C309" s="128">
        <v>25000</v>
      </c>
      <c r="D309" s="128">
        <v>0</v>
      </c>
    </row>
    <row r="310" spans="1:4" ht="12.75">
      <c r="A310" s="37" t="s">
        <v>74</v>
      </c>
      <c r="B310" s="34"/>
      <c r="C310" s="137">
        <v>29000</v>
      </c>
      <c r="D310" s="137">
        <v>0</v>
      </c>
    </row>
    <row r="311" spans="1:4" ht="13.5" thickBot="1">
      <c r="A311" s="91" t="s">
        <v>73</v>
      </c>
      <c r="B311" s="43"/>
      <c r="C311" s="129">
        <v>270000</v>
      </c>
      <c r="D311" s="129"/>
    </row>
    <row r="312" spans="1:5" ht="17.25" customHeight="1" thickBot="1">
      <c r="A312" s="46" t="s">
        <v>26</v>
      </c>
      <c r="B312" s="52"/>
      <c r="C312" s="111">
        <f>C149+C175+C198+C200+C212+C248+C282+C301+C302+C310+C311</f>
        <v>4785381</v>
      </c>
      <c r="D312" s="111">
        <f>D149+D175+D198+D200+D212+D248+D282+D301+D302+D310+D311+D300</f>
        <v>5225919</v>
      </c>
      <c r="E312" s="101"/>
    </row>
    <row r="313" spans="1:3" ht="21.75" customHeight="1">
      <c r="A313" s="48" t="s">
        <v>208</v>
      </c>
      <c r="B313" s="53"/>
      <c r="C313" s="56"/>
    </row>
    <row r="314" spans="1:3" ht="21.75" customHeight="1">
      <c r="A314" s="48"/>
      <c r="B314" s="53" t="s">
        <v>209</v>
      </c>
      <c r="C314" s="56"/>
    </row>
    <row r="315" spans="1:4" ht="21.75" customHeight="1">
      <c r="A315" s="48"/>
      <c r="B315" s="101" t="s">
        <v>111</v>
      </c>
      <c r="C315" s="166"/>
      <c r="D315" s="170">
        <f>SUM(D312+D147)</f>
        <v>11336682</v>
      </c>
    </row>
    <row r="316" spans="1:4" ht="21.75" customHeight="1">
      <c r="A316" s="11"/>
      <c r="B316" s="101" t="s">
        <v>110</v>
      </c>
      <c r="C316" s="1"/>
      <c r="D316" s="170">
        <f>SUM(D92)</f>
        <v>11336682</v>
      </c>
    </row>
    <row r="317" spans="1:4" ht="21.75" customHeight="1">
      <c r="A317" s="11"/>
      <c r="B317" s="7"/>
      <c r="C317" s="13"/>
      <c r="D317" s="171">
        <f>SUM(D315-D316)</f>
        <v>0</v>
      </c>
    </row>
    <row r="318" spans="1:3" ht="21.75" customHeight="1">
      <c r="A318" s="11"/>
      <c r="B318" s="7"/>
      <c r="C318" s="13"/>
    </row>
    <row r="319" spans="1:3" ht="21.75" customHeight="1">
      <c r="A319" s="11"/>
      <c r="B319" s="7"/>
      <c r="C319" s="13"/>
    </row>
    <row r="320" spans="1:3" ht="21.75" customHeight="1">
      <c r="A320" s="11"/>
      <c r="B320" s="7"/>
      <c r="C320" s="13"/>
    </row>
    <row r="321" spans="1:3" ht="21.75" customHeight="1">
      <c r="A321" s="11"/>
      <c r="B321" s="7"/>
      <c r="C321" s="13"/>
    </row>
    <row r="322" spans="1:3" ht="12.75">
      <c r="A322" s="11"/>
      <c r="B322" s="7"/>
      <c r="C322" s="10"/>
    </row>
    <row r="323" spans="1:3" ht="12.75">
      <c r="A323" s="11"/>
      <c r="B323" s="7"/>
      <c r="C323" s="10"/>
    </row>
    <row r="324" spans="1:3" ht="12.75">
      <c r="A324" s="11"/>
      <c r="B324" s="7"/>
      <c r="C324" s="10"/>
    </row>
    <row r="325" spans="1:3" ht="12.75">
      <c r="A325" s="11"/>
      <c r="B325" s="7"/>
      <c r="C325" s="10"/>
    </row>
    <row r="326" spans="1:3" ht="12.75">
      <c r="A326" s="3"/>
      <c r="B326" s="7"/>
      <c r="C326" s="3"/>
    </row>
    <row r="327" spans="1:3" ht="12.75">
      <c r="A327" s="3"/>
      <c r="B327" s="7"/>
      <c r="C327" s="3"/>
    </row>
    <row r="328" spans="1:3" ht="12.75">
      <c r="A328" s="15"/>
      <c r="B328" s="7"/>
      <c r="C328" s="16"/>
    </row>
    <row r="329" spans="1:3" ht="12.75">
      <c r="A329" s="5"/>
      <c r="B329" s="7"/>
      <c r="C329" s="16"/>
    </row>
    <row r="330" spans="1:3" ht="12.75">
      <c r="A330" s="5"/>
      <c r="B330" s="7"/>
      <c r="C330" s="16"/>
    </row>
    <row r="331" spans="1:3" ht="12.75">
      <c r="A331" s="5"/>
      <c r="B331" s="7"/>
      <c r="C331" s="16"/>
    </row>
    <row r="332" spans="1:3" ht="12.75" customHeight="1">
      <c r="A332" s="5"/>
      <c r="B332" s="7"/>
      <c r="C332" s="16"/>
    </row>
    <row r="333" spans="1:3" ht="12.75">
      <c r="A333" s="5"/>
      <c r="B333" s="7"/>
      <c r="C333" s="17"/>
    </row>
    <row r="334" spans="1:3" ht="12.75">
      <c r="A334" s="5"/>
      <c r="B334" s="7"/>
      <c r="C334" s="16"/>
    </row>
    <row r="335" spans="1:3" ht="12.75">
      <c r="A335" s="4"/>
      <c r="B335" s="6"/>
      <c r="C335" s="18"/>
    </row>
    <row r="336" spans="1:3" ht="12.75">
      <c r="A336" s="4"/>
      <c r="B336" s="6"/>
      <c r="C336" s="4"/>
    </row>
    <row r="337" spans="1:3" ht="12.75">
      <c r="A337" s="4"/>
      <c r="B337" s="6"/>
      <c r="C337" s="4"/>
    </row>
    <row r="338" spans="1:3" ht="12.75">
      <c r="A338" s="4"/>
      <c r="B338" s="6"/>
      <c r="C338" s="18"/>
    </row>
    <row r="339" spans="1:3" ht="12.75">
      <c r="A339" s="4"/>
      <c r="B339" s="6"/>
      <c r="C339" s="18"/>
    </row>
    <row r="340" spans="1:3" ht="12.75">
      <c r="A340" s="4"/>
      <c r="B340" s="6"/>
      <c r="C340" s="18"/>
    </row>
    <row r="341" spans="1:3" ht="12.75">
      <c r="A341" s="4"/>
      <c r="B341" s="6"/>
      <c r="C341" s="18"/>
    </row>
    <row r="342" spans="1:3" ht="12.75">
      <c r="A342" s="4"/>
      <c r="B342" s="6"/>
      <c r="C342" s="18"/>
    </row>
    <row r="343" spans="1:3" ht="12.75">
      <c r="A343" s="4"/>
      <c r="B343" s="6"/>
      <c r="C343" s="18"/>
    </row>
    <row r="344" spans="1:3" ht="12.75">
      <c r="A344" s="19"/>
      <c r="B344" s="6"/>
      <c r="C344" s="18"/>
    </row>
    <row r="345" spans="1:3" ht="12.75">
      <c r="A345" s="19"/>
      <c r="B345" s="6"/>
      <c r="C345" s="18"/>
    </row>
    <row r="346" spans="1:3" ht="12.75">
      <c r="A346" s="19"/>
      <c r="B346" s="6"/>
      <c r="C346" s="18"/>
    </row>
    <row r="347" spans="1:3" ht="12.75">
      <c r="A347" s="19"/>
      <c r="B347" s="6"/>
      <c r="C347" s="18"/>
    </row>
    <row r="348" spans="1:3" ht="12.75">
      <c r="A348" s="19"/>
      <c r="B348" s="6"/>
      <c r="C348" s="18"/>
    </row>
    <row r="349" spans="1:3" ht="12.75">
      <c r="A349" s="19"/>
      <c r="B349" s="6"/>
      <c r="C349" s="18"/>
    </row>
    <row r="350" spans="1:3" ht="12.75">
      <c r="A350" s="20"/>
      <c r="B350" s="7"/>
      <c r="C350" s="16"/>
    </row>
    <row r="351" spans="1:3" ht="12.75">
      <c r="A351" s="20"/>
      <c r="B351" s="7"/>
      <c r="C351" s="16"/>
    </row>
    <row r="352" spans="1:3" ht="12.75">
      <c r="A352" s="5"/>
      <c r="B352" s="7"/>
      <c r="C352" s="9"/>
    </row>
    <row r="353" spans="1:3" ht="12.75">
      <c r="A353" s="4"/>
      <c r="B353" s="6"/>
      <c r="C353" s="18"/>
    </row>
    <row r="354" spans="1:3" ht="12.75">
      <c r="A354" s="4"/>
      <c r="B354" s="6"/>
      <c r="C354" s="18"/>
    </row>
    <row r="355" spans="1:3" ht="12.75">
      <c r="A355" s="5"/>
      <c r="B355" s="7"/>
      <c r="C355" s="9"/>
    </row>
    <row r="356" spans="1:3" ht="12.75">
      <c r="A356" s="4"/>
      <c r="B356" s="6"/>
      <c r="C356" s="18"/>
    </row>
    <row r="357" spans="1:3" ht="12.75">
      <c r="A357" s="4"/>
      <c r="B357" s="6"/>
      <c r="C357" s="18"/>
    </row>
    <row r="358" spans="1:3" ht="12.75">
      <c r="A358" s="5"/>
      <c r="B358" s="7"/>
      <c r="C358" s="16"/>
    </row>
    <row r="359" spans="1:3" ht="12.75">
      <c r="A359" s="5"/>
      <c r="B359" s="7"/>
      <c r="C359" s="5"/>
    </row>
    <row r="360" spans="1:3" ht="12.75">
      <c r="A360" s="5"/>
      <c r="B360" s="7"/>
      <c r="C360" s="5"/>
    </row>
    <row r="361" spans="1:3" ht="12.75">
      <c r="A361" s="5"/>
      <c r="B361" s="7"/>
      <c r="C361" s="16"/>
    </row>
    <row r="362" spans="1:3" ht="12.75">
      <c r="A362" s="10"/>
      <c r="B362" s="14"/>
      <c r="C362" s="16"/>
    </row>
    <row r="363" spans="1:3" ht="16.5" customHeight="1">
      <c r="A363" s="21"/>
      <c r="B363" s="4"/>
      <c r="C363" s="4"/>
    </row>
    <row r="364" spans="1:3" ht="18.75">
      <c r="A364" s="21"/>
      <c r="B364" s="4"/>
      <c r="C364" s="13"/>
    </row>
    <row r="365" spans="1:3" ht="18.75">
      <c r="A365" s="21"/>
      <c r="B365" s="4"/>
      <c r="C365" s="13"/>
    </row>
    <row r="366" spans="1:3" ht="15.75">
      <c r="A366" s="22"/>
      <c r="B366" s="4"/>
      <c r="C366" s="13"/>
    </row>
    <row r="367" spans="1:3" ht="18.75">
      <c r="A367" s="21"/>
      <c r="B367" s="4"/>
      <c r="C367" s="13"/>
    </row>
    <row r="368" spans="1:3" ht="18.75">
      <c r="A368" s="21"/>
      <c r="B368" s="4"/>
      <c r="C368" s="13"/>
    </row>
    <row r="369" spans="1:3" ht="15.75">
      <c r="A369" s="22"/>
      <c r="B369" s="4"/>
      <c r="C369" s="23"/>
    </row>
    <row r="370" spans="1:3" ht="16.5" customHeight="1">
      <c r="A370" s="24"/>
      <c r="B370" s="4"/>
      <c r="C370" s="13"/>
    </row>
    <row r="371" spans="1:3" ht="16.5" customHeight="1">
      <c r="A371" s="24"/>
      <c r="B371" s="4"/>
      <c r="C371" s="23"/>
    </row>
    <row r="372" spans="1:3" ht="15" customHeight="1">
      <c r="A372" s="22"/>
      <c r="B372" s="4"/>
      <c r="C372" s="23"/>
    </row>
    <row r="373" spans="1:3" ht="12.75">
      <c r="A373" s="4"/>
      <c r="B373" s="4"/>
      <c r="C373" s="5"/>
    </row>
    <row r="374" spans="1:3" ht="12.75">
      <c r="A374" s="4"/>
      <c r="B374" s="4"/>
      <c r="C374" s="5"/>
    </row>
    <row r="375" spans="1:3" ht="12.75">
      <c r="A375" s="4"/>
      <c r="B375" s="4"/>
      <c r="C375" s="5"/>
    </row>
  </sheetData>
  <sheetProtection/>
  <printOptions/>
  <pageMargins left="0.75" right="0.75" top="1" bottom="1" header="0.5" footer="0.5"/>
  <pageSetup horizontalDpi="120" verticalDpi="12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Dimitra Eftimova</cp:lastModifiedBy>
  <cp:lastPrinted>2017-01-26T06:26:09Z</cp:lastPrinted>
  <dcterms:created xsi:type="dcterms:W3CDTF">2005-02-25T12:10:02Z</dcterms:created>
  <dcterms:modified xsi:type="dcterms:W3CDTF">2017-02-07T12:19:17Z</dcterms:modified>
  <cp:category/>
  <cp:version/>
  <cp:contentType/>
  <cp:contentStatus/>
</cp:coreProperties>
</file>